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FinOps\Finance\Grants\FBP\Budget template\"/>
    </mc:Choice>
  </mc:AlternateContent>
  <bookViews>
    <workbookView xWindow="0" yWindow="0" windowWidth="19200" windowHeight="12885" tabRatio="855"/>
  </bookViews>
  <sheets>
    <sheet name="START HERE" sheetId="46" r:id="rId1"/>
    <sheet name="General Information" sheetId="12" r:id="rId2"/>
    <sheet name="Budget Details" sheetId="35" r:id="rId3"/>
    <sheet name="Financial Summary &amp; Reporting" sheetId="42" r:id="rId4"/>
    <sheet name="Payment &amp; Reporting Schedule" sheetId="51" r:id="rId5"/>
    <sheet name="Analytics" sheetId="40" r:id="rId6"/>
    <sheet name="Budget Pivot" sheetId="44" r:id="rId7"/>
    <sheet name="Historic Budget Summaries" sheetId="47" r:id="rId8"/>
    <sheet name="Config" sheetId="45" r:id="rId9"/>
  </sheets>
  <definedNames>
    <definedName name="_xlnm._FilterDatabase" localSheetId="2" hidden="1">'Budget Details'!$A$1:$AM$677</definedName>
    <definedName name="_xlnm._FilterDatabase" localSheetId="1" hidden="1">'General Information'!#REF!</definedName>
    <definedName name="_xlnm._FilterDatabase" localSheetId="0" hidden="1">'START HERE'!#REF!</definedName>
    <definedName name="budget_revision">'General Information'!$E$59</definedName>
    <definedName name="cofunding_by_category">'General Information'!$E$55</definedName>
    <definedName name="cofunding_category">'General Information'!$E$55</definedName>
    <definedName name="cofunding_detail">'General Information'!$E$55</definedName>
    <definedName name="end_date">'General Information'!$C$24</definedName>
    <definedName name="end_period_1">'General Information'!$C$32</definedName>
    <definedName name="end_period_10">'General Information'!$L$32</definedName>
    <definedName name="end_period_2">'General Information'!$D$32</definedName>
    <definedName name="end_period_3">'General Information'!$E$32</definedName>
    <definedName name="end_period_4">'General Information'!$F$32</definedName>
    <definedName name="end_period_5">'General Information'!$G$32</definedName>
    <definedName name="end_period_6">'General Information'!$H$32</definedName>
    <definedName name="end_period_7">'General Information'!$I$32</definedName>
    <definedName name="end_period_8">'General Information'!$J$32</definedName>
    <definedName name="end_period_9">'General Information'!$K$32</definedName>
    <definedName name="IDC_primary">'General Information'!$E$45</definedName>
    <definedName name="IDC_sub">'General Information'!$E$46</definedName>
    <definedName name="multiple_funders">'General Information'!$E$53</definedName>
    <definedName name="multiple_outcomes">'General Information'!$E$57</definedName>
    <definedName name="Opp_ID">'General Information'!$C$16</definedName>
    <definedName name="org_name">'General Information'!$C$14</definedName>
    <definedName name="Outcome_Output_List">'General Information'!$B$65:INDEX('General Information'!$B$65:$B$84,COUNTA('General Information'!$B$65:$B$84),1)</definedName>
    <definedName name="P1_months">'General Information'!$C$33</definedName>
    <definedName name="P10_months">'General Information'!$L$33</definedName>
    <definedName name="P2_months">'General Information'!$D$33</definedName>
    <definedName name="P210_months">'General Information'!$L$33</definedName>
    <definedName name="P3_months">'General Information'!$E$33</definedName>
    <definedName name="P4_months">'General Information'!$F$33</definedName>
    <definedName name="P5_months">'General Information'!$G$33</definedName>
    <definedName name="P6_months">'General Information'!$H$33</definedName>
    <definedName name="P7_months">'General Information'!$I$33</definedName>
    <definedName name="P8_months">'General Information'!$J$33</definedName>
    <definedName name="P9_months">'General Information'!$K$33</definedName>
    <definedName name="_xlnm.Print_Area" localSheetId="5">Analytics!$A$1:$P$242</definedName>
    <definedName name="_xlnm.Print_Area" localSheetId="3">'Financial Summary &amp; Reporting'!$A$1:$P$114</definedName>
    <definedName name="_xlnm.Print_Area" localSheetId="7">'Historic Budget Summaries'!$A$1:$O$113</definedName>
    <definedName name="_xlnm.Print_Area" localSheetId="4">'Payment &amp; Reporting Schedule'!$A$1:$N$82</definedName>
    <definedName name="proj_title">'General Information'!$C$15</definedName>
    <definedName name="project_title">'General Information'!$C$15</definedName>
    <definedName name="start_date">'General Information'!$C$23</definedName>
    <definedName name="start_period_1">'General Information'!$C$31</definedName>
    <definedName name="start_period_10">'General Information'!$L$31</definedName>
    <definedName name="start_period_2">'General Information'!$D$31</definedName>
    <definedName name="start_period_3">'General Information'!$E$31</definedName>
    <definedName name="start_period_4">'General Information'!$F$31</definedName>
    <definedName name="start_period_5">'General Information'!$G$31</definedName>
    <definedName name="start_period_6">'General Information'!$H$31</definedName>
    <definedName name="start_period_7">'General Information'!$I$31</definedName>
    <definedName name="start_period_8">'General Information'!$J$31</definedName>
    <definedName name="start_period_9">'General Information'!$K$31</definedName>
  </definedNames>
  <calcPr calcId="152511"/>
  <pivotCaches>
    <pivotCache cacheId="3" r:id="rId10"/>
  </pivotCaches>
</workbook>
</file>

<file path=xl/calcChain.xml><?xml version="1.0" encoding="utf-8"?>
<calcChain xmlns="http://schemas.openxmlformats.org/spreadsheetml/2006/main">
  <c r="F45" i="12" l="1"/>
  <c r="C25" i="12" l="1"/>
  <c r="E50" i="51"/>
  <c r="H80" i="51" s="1"/>
  <c r="E49" i="51"/>
  <c r="H79" i="51" s="1"/>
  <c r="E48" i="51"/>
  <c r="H78" i="51" s="1"/>
  <c r="E47" i="51"/>
  <c r="H77" i="51" s="1"/>
  <c r="E46" i="51"/>
  <c r="H76" i="51" s="1"/>
  <c r="E45" i="51"/>
  <c r="H75" i="51" s="1"/>
  <c r="E44" i="51"/>
  <c r="H74" i="51" s="1"/>
  <c r="E43" i="51"/>
  <c r="H73" i="51" s="1"/>
  <c r="E42" i="51"/>
  <c r="H72" i="51" s="1"/>
  <c r="E41" i="51"/>
  <c r="H71" i="51" s="1"/>
  <c r="FG96" i="42"/>
  <c r="FF96" i="42"/>
  <c r="FE96" i="42"/>
  <c r="FD96" i="42"/>
  <c r="FC96" i="42"/>
  <c r="FB96" i="42"/>
  <c r="FA96" i="42"/>
  <c r="EZ96" i="42"/>
  <c r="EY96" i="42"/>
  <c r="ER96" i="42"/>
  <c r="EQ96" i="42"/>
  <c r="EP96" i="42"/>
  <c r="EO96" i="42"/>
  <c r="EN96" i="42"/>
  <c r="EM96" i="42"/>
  <c r="EL96" i="42"/>
  <c r="EK96" i="42"/>
  <c r="EJ96" i="42"/>
  <c r="EC96" i="42"/>
  <c r="EB96" i="42"/>
  <c r="EA96" i="42"/>
  <c r="DZ96" i="42"/>
  <c r="DY96" i="42"/>
  <c r="DX96" i="42"/>
  <c r="DW96" i="42"/>
  <c r="DV96" i="42"/>
  <c r="DU96" i="42"/>
  <c r="DN96" i="42"/>
  <c r="DM96" i="42"/>
  <c r="DL96" i="42"/>
  <c r="DK96" i="42"/>
  <c r="DJ96" i="42"/>
  <c r="DI96" i="42"/>
  <c r="DH96" i="42"/>
  <c r="DG96" i="42"/>
  <c r="DF96" i="42"/>
  <c r="CY96" i="42"/>
  <c r="CX96" i="42"/>
  <c r="CW96" i="42"/>
  <c r="CV96" i="42"/>
  <c r="CU96" i="42"/>
  <c r="CT96" i="42"/>
  <c r="CS96" i="42"/>
  <c r="CR96" i="42"/>
  <c r="CQ96" i="42"/>
  <c r="CJ96" i="42"/>
  <c r="CI96" i="42"/>
  <c r="CH96" i="42"/>
  <c r="CG96" i="42"/>
  <c r="CF96" i="42"/>
  <c r="CE96" i="42"/>
  <c r="CD96" i="42"/>
  <c r="CC96" i="42"/>
  <c r="CB96" i="42"/>
  <c r="BU96" i="42"/>
  <c r="BT96" i="42"/>
  <c r="BS96" i="42"/>
  <c r="BR96" i="42"/>
  <c r="BQ96" i="42"/>
  <c r="BP96" i="42"/>
  <c r="BO96" i="42"/>
  <c r="BN96" i="42"/>
  <c r="BM96" i="42"/>
  <c r="BF96" i="42"/>
  <c r="BE96" i="42"/>
  <c r="BD96" i="42"/>
  <c r="BC96" i="42"/>
  <c r="BB96" i="42"/>
  <c r="BA96" i="42"/>
  <c r="AZ96" i="42"/>
  <c r="AY96" i="42"/>
  <c r="AX96" i="42"/>
  <c r="AQ96" i="42"/>
  <c r="AP96" i="42"/>
  <c r="AO96" i="42"/>
  <c r="AN96" i="42"/>
  <c r="AM96" i="42"/>
  <c r="AL96" i="42"/>
  <c r="AK96" i="42"/>
  <c r="AJ96" i="42"/>
  <c r="AI96" i="42"/>
  <c r="AB96" i="42"/>
  <c r="AA96" i="42"/>
  <c r="Z96" i="42"/>
  <c r="Y96" i="42"/>
  <c r="X96" i="42"/>
  <c r="W96" i="42"/>
  <c r="V96" i="42"/>
  <c r="U96" i="42"/>
  <c r="T96" i="42"/>
  <c r="AC13" i="42"/>
  <c r="AC14" i="42"/>
  <c r="AC15" i="42"/>
  <c r="S20" i="42"/>
  <c r="T20" i="42"/>
  <c r="U20" i="42"/>
  <c r="V20" i="42"/>
  <c r="W20" i="42"/>
  <c r="X20" i="42"/>
  <c r="Y20" i="42"/>
  <c r="Z20" i="42"/>
  <c r="Z22" i="42" s="1"/>
  <c r="AA20" i="42"/>
  <c r="AB20" i="42"/>
  <c r="AC21" i="42"/>
  <c r="AC29" i="42"/>
  <c r="F44" i="45"/>
  <c r="E7" i="42"/>
  <c r="E43" i="42"/>
  <c r="V9" i="35"/>
  <c r="V10" i="35"/>
  <c r="V7" i="35"/>
  <c r="V11" i="35"/>
  <c r="V12" i="35"/>
  <c r="V13" i="35"/>
  <c r="V14" i="35"/>
  <c r="V15" i="35"/>
  <c r="V16" i="35"/>
  <c r="V17" i="35"/>
  <c r="V18" i="35"/>
  <c r="V19" i="35"/>
  <c r="V20" i="35"/>
  <c r="V21" i="35"/>
  <c r="V22" i="35"/>
  <c r="V23" i="35"/>
  <c r="V24" i="35"/>
  <c r="V25" i="35"/>
  <c r="V26" i="35"/>
  <c r="V27" i="35"/>
  <c r="V28" i="35"/>
  <c r="V29" i="35"/>
  <c r="V30" i="35"/>
  <c r="V31" i="35"/>
  <c r="V32" i="35"/>
  <c r="V33" i="35"/>
  <c r="V34" i="35"/>
  <c r="V35" i="35"/>
  <c r="V36" i="35"/>
  <c r="V37" i="35"/>
  <c r="V38" i="35"/>
  <c r="V39" i="35"/>
  <c r="V40" i="35"/>
  <c r="V41" i="35"/>
  <c r="V42" i="35"/>
  <c r="V43" i="35"/>
  <c r="V44" i="35"/>
  <c r="V45" i="35"/>
  <c r="V46" i="35"/>
  <c r="V47" i="35"/>
  <c r="V48" i="35"/>
  <c r="V49" i="35"/>
  <c r="V50" i="35"/>
  <c r="V51" i="35"/>
  <c r="V52" i="35"/>
  <c r="V53" i="35"/>
  <c r="V54" i="35"/>
  <c r="V55" i="35"/>
  <c r="V56" i="35"/>
  <c r="V57" i="35"/>
  <c r="V58" i="35"/>
  <c r="V59" i="35"/>
  <c r="V60" i="35"/>
  <c r="V61" i="35"/>
  <c r="V62" i="35"/>
  <c r="V63" i="35"/>
  <c r="V64" i="35"/>
  <c r="V65" i="35"/>
  <c r="V66" i="35"/>
  <c r="V67" i="35"/>
  <c r="V68" i="35"/>
  <c r="V69" i="35"/>
  <c r="V70" i="35"/>
  <c r="V71" i="35"/>
  <c r="V72" i="35"/>
  <c r="V73" i="35"/>
  <c r="V74" i="35"/>
  <c r="V75" i="35"/>
  <c r="V76" i="35"/>
  <c r="V77" i="35"/>
  <c r="V78" i="35"/>
  <c r="V79" i="35"/>
  <c r="V80" i="35"/>
  <c r="V81" i="35"/>
  <c r="V82" i="35"/>
  <c r="V83" i="35"/>
  <c r="V84" i="35"/>
  <c r="V85" i="35"/>
  <c r="V86" i="35"/>
  <c r="V87" i="35"/>
  <c r="V88" i="35"/>
  <c r="V89" i="35"/>
  <c r="V90" i="35"/>
  <c r="V91" i="35"/>
  <c r="V92" i="35"/>
  <c r="V93" i="35"/>
  <c r="V94" i="35"/>
  <c r="V95" i="35"/>
  <c r="V96" i="35"/>
  <c r="V97" i="35"/>
  <c r="V98" i="35"/>
  <c r="V99" i="35"/>
  <c r="V100" i="35"/>
  <c r="V101" i="35"/>
  <c r="V102" i="35"/>
  <c r="V103" i="35"/>
  <c r="V104" i="35"/>
  <c r="V105" i="35"/>
  <c r="V106" i="35"/>
  <c r="V107" i="35"/>
  <c r="V108" i="35"/>
  <c r="V109" i="35"/>
  <c r="V110" i="35"/>
  <c r="V111" i="35"/>
  <c r="V112" i="35"/>
  <c r="V113" i="35"/>
  <c r="V114" i="35"/>
  <c r="V115" i="35"/>
  <c r="V116" i="35"/>
  <c r="V117" i="35"/>
  <c r="V118" i="35"/>
  <c r="V119" i="35"/>
  <c r="V120" i="35"/>
  <c r="V121" i="35"/>
  <c r="V122" i="35"/>
  <c r="V123" i="35"/>
  <c r="V124" i="35"/>
  <c r="V125" i="35"/>
  <c r="V126" i="35"/>
  <c r="V127" i="35"/>
  <c r="V128" i="35"/>
  <c r="V129" i="35"/>
  <c r="V130" i="35"/>
  <c r="V131" i="35"/>
  <c r="V132" i="35"/>
  <c r="V133" i="35"/>
  <c r="V134" i="35"/>
  <c r="V135" i="35"/>
  <c r="V136" i="35"/>
  <c r="V137" i="35"/>
  <c r="V138" i="35"/>
  <c r="V139" i="35"/>
  <c r="V140" i="35"/>
  <c r="V141" i="35"/>
  <c r="V142" i="35"/>
  <c r="V143" i="35"/>
  <c r="V144" i="35"/>
  <c r="V145" i="35"/>
  <c r="V146" i="35"/>
  <c r="V147" i="35"/>
  <c r="V148" i="35"/>
  <c r="V149" i="35"/>
  <c r="V150" i="35"/>
  <c r="V151" i="35"/>
  <c r="V152" i="35"/>
  <c r="V153" i="35"/>
  <c r="V154" i="35"/>
  <c r="V155" i="35"/>
  <c r="V156" i="35"/>
  <c r="V157" i="35"/>
  <c r="V158" i="35"/>
  <c r="V159" i="35"/>
  <c r="V160" i="35"/>
  <c r="V161" i="35"/>
  <c r="V162" i="35"/>
  <c r="V163" i="35"/>
  <c r="V164" i="35"/>
  <c r="V165" i="35"/>
  <c r="V166" i="35"/>
  <c r="V167" i="35"/>
  <c r="V168" i="35"/>
  <c r="V169" i="35"/>
  <c r="V170" i="35"/>
  <c r="V171" i="35"/>
  <c r="V172" i="35"/>
  <c r="V173" i="35"/>
  <c r="V174" i="35"/>
  <c r="V175" i="35"/>
  <c r="V176" i="35"/>
  <c r="V177" i="35"/>
  <c r="V178" i="35"/>
  <c r="V179" i="35"/>
  <c r="V180" i="35"/>
  <c r="V181" i="35"/>
  <c r="V182" i="35"/>
  <c r="V183" i="35"/>
  <c r="V184" i="35"/>
  <c r="V185" i="35"/>
  <c r="V186" i="35"/>
  <c r="V187" i="35"/>
  <c r="V188" i="35"/>
  <c r="V189" i="35"/>
  <c r="V190" i="35"/>
  <c r="V191" i="35"/>
  <c r="V192" i="35"/>
  <c r="V193" i="35"/>
  <c r="V194" i="35"/>
  <c r="V195" i="35"/>
  <c r="V196" i="35"/>
  <c r="V197" i="35"/>
  <c r="V198" i="35"/>
  <c r="V199" i="35"/>
  <c r="V200" i="35"/>
  <c r="V201" i="35"/>
  <c r="V202" i="35"/>
  <c r="V203" i="35"/>
  <c r="V204" i="35"/>
  <c r="V205" i="35"/>
  <c r="V206" i="35"/>
  <c r="V207" i="35"/>
  <c r="V208" i="35"/>
  <c r="AC30" i="42"/>
  <c r="V212" i="35"/>
  <c r="V213" i="35"/>
  <c r="V210" i="35"/>
  <c r="V214" i="35"/>
  <c r="V215" i="35"/>
  <c r="V216" i="35"/>
  <c r="V217" i="35"/>
  <c r="V218" i="35"/>
  <c r="V219" i="35"/>
  <c r="V220" i="35"/>
  <c r="V221" i="35"/>
  <c r="V222" i="35"/>
  <c r="V223" i="35"/>
  <c r="V224" i="35"/>
  <c r="V225" i="35"/>
  <c r="V226" i="35"/>
  <c r="V227" i="35"/>
  <c r="V228" i="35"/>
  <c r="V229" i="35"/>
  <c r="V230" i="35"/>
  <c r="V231" i="35"/>
  <c r="V232" i="35"/>
  <c r="V233" i="35"/>
  <c r="V234" i="35"/>
  <c r="V235" i="35"/>
  <c r="V236" i="35"/>
  <c r="V237" i="35"/>
  <c r="V238" i="35"/>
  <c r="V239" i="35"/>
  <c r="V240" i="35"/>
  <c r="V241" i="35"/>
  <c r="V242" i="35"/>
  <c r="V243" i="35"/>
  <c r="V244" i="35"/>
  <c r="V245" i="35"/>
  <c r="V246" i="35"/>
  <c r="V247" i="35"/>
  <c r="V248" i="35"/>
  <c r="V249" i="35"/>
  <c r="V250" i="35"/>
  <c r="V251" i="35"/>
  <c r="V252" i="35"/>
  <c r="V253" i="35"/>
  <c r="V254" i="35"/>
  <c r="V255" i="35"/>
  <c r="V256" i="35"/>
  <c r="V257" i="35"/>
  <c r="V258" i="35"/>
  <c r="V259" i="35"/>
  <c r="V260" i="35"/>
  <c r="V261" i="35"/>
  <c r="V262" i="35"/>
  <c r="V263" i="35"/>
  <c r="V264" i="35"/>
  <c r="V265" i="35"/>
  <c r="V266" i="35"/>
  <c r="V267" i="35"/>
  <c r="V268" i="35"/>
  <c r="V269" i="35"/>
  <c r="V270" i="35"/>
  <c r="V271" i="35"/>
  <c r="V272" i="35"/>
  <c r="V273" i="35"/>
  <c r="V274" i="35"/>
  <c r="V275" i="35"/>
  <c r="V276" i="35"/>
  <c r="V277" i="35"/>
  <c r="V278" i="35"/>
  <c r="V279" i="35"/>
  <c r="V280" i="35"/>
  <c r="V281" i="35"/>
  <c r="V282" i="35"/>
  <c r="V283" i="35"/>
  <c r="V284" i="35"/>
  <c r="V285" i="35"/>
  <c r="V286" i="35"/>
  <c r="V287" i="35"/>
  <c r="V288" i="35"/>
  <c r="V289" i="35"/>
  <c r="V290" i="35"/>
  <c r="V291" i="35"/>
  <c r="V292" i="35"/>
  <c r="V293" i="35"/>
  <c r="V294" i="35"/>
  <c r="V295" i="35"/>
  <c r="V296" i="35"/>
  <c r="V297" i="35"/>
  <c r="V298" i="35"/>
  <c r="V299" i="35"/>
  <c r="V300" i="35"/>
  <c r="V301" i="35"/>
  <c r="V302" i="35"/>
  <c r="V303" i="35"/>
  <c r="V304" i="35"/>
  <c r="V305" i="35"/>
  <c r="V306" i="35"/>
  <c r="V307" i="35"/>
  <c r="V308" i="35"/>
  <c r="V309" i="35"/>
  <c r="V310" i="35"/>
  <c r="V311" i="35"/>
  <c r="AC31" i="42"/>
  <c r="V315" i="35"/>
  <c r="V316" i="35"/>
  <c r="V317" i="35"/>
  <c r="V318" i="35"/>
  <c r="V313" i="35"/>
  <c r="E31" i="42"/>
  <c r="AD31" i="42" s="1"/>
  <c r="V319" i="35"/>
  <c r="V320" i="35"/>
  <c r="V321" i="35"/>
  <c r="V322" i="35"/>
  <c r="V323" i="35"/>
  <c r="V324" i="35"/>
  <c r="V325" i="35"/>
  <c r="V326" i="35"/>
  <c r="V327" i="35"/>
  <c r="V328" i="35"/>
  <c r="V329" i="35"/>
  <c r="V330" i="35"/>
  <c r="V331" i="35"/>
  <c r="V332" i="35"/>
  <c r="V333" i="35"/>
  <c r="V334" i="35"/>
  <c r="V335" i="35"/>
  <c r="V336" i="35"/>
  <c r="V337" i="35"/>
  <c r="V338" i="35"/>
  <c r="V339" i="35"/>
  <c r="V340" i="35"/>
  <c r="V341" i="35"/>
  <c r="V342" i="35"/>
  <c r="V343" i="35"/>
  <c r="V344" i="35"/>
  <c r="V345" i="35"/>
  <c r="V346" i="35"/>
  <c r="V347" i="35"/>
  <c r="V348" i="35"/>
  <c r="V349" i="35"/>
  <c r="V350" i="35"/>
  <c r="V351" i="35"/>
  <c r="V352" i="35"/>
  <c r="V353" i="35"/>
  <c r="V354" i="35"/>
  <c r="V355" i="35"/>
  <c r="V356" i="35"/>
  <c r="V357" i="35"/>
  <c r="V358" i="35"/>
  <c r="V359" i="35"/>
  <c r="V360" i="35"/>
  <c r="V361" i="35"/>
  <c r="V362" i="35"/>
  <c r="V363" i="35"/>
  <c r="V364" i="35"/>
  <c r="AC32" i="42"/>
  <c r="V368" i="35"/>
  <c r="V366" i="35"/>
  <c r="V369" i="35"/>
  <c r="V370" i="35"/>
  <c r="V371" i="35"/>
  <c r="V372" i="35"/>
  <c r="V373" i="35"/>
  <c r="V374" i="35"/>
  <c r="V375" i="35"/>
  <c r="V376" i="35"/>
  <c r="V377" i="35"/>
  <c r="V378" i="35"/>
  <c r="V379" i="35"/>
  <c r="V380" i="35"/>
  <c r="V381" i="35"/>
  <c r="V382" i="35"/>
  <c r="V383" i="35"/>
  <c r="V384" i="35"/>
  <c r="V385" i="35"/>
  <c r="V386" i="35"/>
  <c r="V387" i="35"/>
  <c r="V388" i="35"/>
  <c r="V389" i="35"/>
  <c r="V390" i="35"/>
  <c r="V391" i="35"/>
  <c r="V392" i="35"/>
  <c r="V393" i="35"/>
  <c r="V394" i="35"/>
  <c r="V395" i="35"/>
  <c r="V396" i="35"/>
  <c r="V397" i="35"/>
  <c r="V398" i="35"/>
  <c r="V399" i="35"/>
  <c r="V400" i="35"/>
  <c r="V401" i="35"/>
  <c r="V402" i="35"/>
  <c r="V403" i="35"/>
  <c r="V404" i="35"/>
  <c r="V405" i="35"/>
  <c r="V406" i="35"/>
  <c r="V407" i="35"/>
  <c r="V408" i="35"/>
  <c r="V409" i="35"/>
  <c r="V410" i="35"/>
  <c r="V411" i="35"/>
  <c r="V412" i="35"/>
  <c r="V413" i="35"/>
  <c r="V414" i="35"/>
  <c r="V415" i="35"/>
  <c r="V416" i="35"/>
  <c r="V417" i="35"/>
  <c r="AC33" i="42"/>
  <c r="V421" i="35"/>
  <c r="V422" i="35"/>
  <c r="V423" i="35"/>
  <c r="V419" i="35"/>
  <c r="V424" i="35"/>
  <c r="V425" i="35"/>
  <c r="V426" i="35"/>
  <c r="V427" i="35"/>
  <c r="V428" i="35"/>
  <c r="V429" i="35"/>
  <c r="V430" i="35"/>
  <c r="V431" i="35"/>
  <c r="V432" i="35"/>
  <c r="V433" i="35"/>
  <c r="V434" i="35"/>
  <c r="V435" i="35"/>
  <c r="V436" i="35"/>
  <c r="V437" i="35"/>
  <c r="V438" i="35"/>
  <c r="V439" i="35"/>
  <c r="V440" i="35"/>
  <c r="V441" i="35"/>
  <c r="V442" i="35"/>
  <c r="V443" i="35"/>
  <c r="V444" i="35"/>
  <c r="V445" i="35"/>
  <c r="V446" i="35"/>
  <c r="V447" i="35"/>
  <c r="V448" i="35"/>
  <c r="V449" i="35"/>
  <c r="V450" i="35"/>
  <c r="V451" i="35"/>
  <c r="V452" i="35"/>
  <c r="V453" i="35"/>
  <c r="V454" i="35"/>
  <c r="V455" i="35"/>
  <c r="V456" i="35"/>
  <c r="V457" i="35"/>
  <c r="V458" i="35"/>
  <c r="V459" i="35"/>
  <c r="V460" i="35"/>
  <c r="V461" i="35"/>
  <c r="V462" i="35"/>
  <c r="V463" i="35"/>
  <c r="V464" i="35"/>
  <c r="V465" i="35"/>
  <c r="V466" i="35"/>
  <c r="V467" i="35"/>
  <c r="V468" i="35"/>
  <c r="V469" i="35"/>
  <c r="V470" i="35"/>
  <c r="V471" i="35"/>
  <c r="V472" i="35"/>
  <c r="V473" i="35"/>
  <c r="V474" i="35"/>
  <c r="V475" i="35"/>
  <c r="V476" i="35"/>
  <c r="V477" i="35"/>
  <c r="V478" i="35"/>
  <c r="V479" i="35"/>
  <c r="V480" i="35"/>
  <c r="V481" i="35"/>
  <c r="V482" i="35"/>
  <c r="V483" i="35"/>
  <c r="V484" i="35"/>
  <c r="V485" i="35"/>
  <c r="V486" i="35"/>
  <c r="V487" i="35"/>
  <c r="V488" i="35"/>
  <c r="V489" i="35"/>
  <c r="V490" i="35"/>
  <c r="V491" i="35"/>
  <c r="V492" i="35"/>
  <c r="V493" i="35"/>
  <c r="V494" i="35"/>
  <c r="V495" i="35"/>
  <c r="V496" i="35"/>
  <c r="V497" i="35"/>
  <c r="V498" i="35"/>
  <c r="V499" i="35"/>
  <c r="V500" i="35"/>
  <c r="V501" i="35"/>
  <c r="V502" i="35"/>
  <c r="V503" i="35"/>
  <c r="V504" i="35"/>
  <c r="V505" i="35"/>
  <c r="V506" i="35"/>
  <c r="V507" i="35"/>
  <c r="V508" i="35"/>
  <c r="V509" i="35"/>
  <c r="V510" i="35"/>
  <c r="V511" i="35"/>
  <c r="V512" i="35"/>
  <c r="V513" i="35"/>
  <c r="V514" i="35"/>
  <c r="V515" i="35"/>
  <c r="V516" i="35"/>
  <c r="V517" i="35"/>
  <c r="V518" i="35"/>
  <c r="V519" i="35"/>
  <c r="V520" i="35"/>
  <c r="V521" i="35"/>
  <c r="V522" i="35"/>
  <c r="V523" i="35"/>
  <c r="V524" i="35"/>
  <c r="V525" i="35"/>
  <c r="V526" i="35"/>
  <c r="V527" i="35"/>
  <c r="V528" i="35"/>
  <c r="V529" i="35"/>
  <c r="V530" i="35"/>
  <c r="V531" i="35"/>
  <c r="V532" i="35"/>
  <c r="V533" i="35"/>
  <c r="V534" i="35"/>
  <c r="V535" i="35"/>
  <c r="V536" i="35"/>
  <c r="V537" i="35"/>
  <c r="V538" i="35"/>
  <c r="V539" i="35"/>
  <c r="V540" i="35"/>
  <c r="V541" i="35"/>
  <c r="V542" i="35"/>
  <c r="V543" i="35"/>
  <c r="V544" i="35"/>
  <c r="V545" i="35"/>
  <c r="V546" i="35"/>
  <c r="V547" i="35"/>
  <c r="V548" i="35"/>
  <c r="V549" i="35"/>
  <c r="V550" i="35"/>
  <c r="V551" i="35"/>
  <c r="V552" i="35"/>
  <c r="V553" i="35"/>
  <c r="V554" i="35"/>
  <c r="V555" i="35"/>
  <c r="V556" i="35"/>
  <c r="V557" i="35"/>
  <c r="V558" i="35"/>
  <c r="V559" i="35"/>
  <c r="V560" i="35"/>
  <c r="V561" i="35"/>
  <c r="V562" i="35"/>
  <c r="V563" i="35"/>
  <c r="V564" i="35"/>
  <c r="V565" i="35"/>
  <c r="V566" i="35"/>
  <c r="V567" i="35"/>
  <c r="V568" i="35"/>
  <c r="V569" i="35"/>
  <c r="V570" i="35"/>
  <c r="V571" i="35"/>
  <c r="V572" i="35"/>
  <c r="V573" i="35"/>
  <c r="V574" i="35"/>
  <c r="V575" i="35"/>
  <c r="V576" i="35"/>
  <c r="V577" i="35"/>
  <c r="V578" i="35"/>
  <c r="V579" i="35"/>
  <c r="V580" i="35"/>
  <c r="V581" i="35"/>
  <c r="V582" i="35"/>
  <c r="V583" i="35"/>
  <c r="V584" i="35"/>
  <c r="V585" i="35"/>
  <c r="V586" i="35"/>
  <c r="V587" i="35"/>
  <c r="V588" i="35"/>
  <c r="V589" i="35"/>
  <c r="V590" i="35"/>
  <c r="V591" i="35"/>
  <c r="V592" i="35"/>
  <c r="V593" i="35"/>
  <c r="V594" i="35"/>
  <c r="V595" i="35"/>
  <c r="V596" i="35"/>
  <c r="V597" i="35"/>
  <c r="V598" i="35"/>
  <c r="V599" i="35"/>
  <c r="V600" i="35"/>
  <c r="V601" i="35"/>
  <c r="V602" i="35"/>
  <c r="V603" i="35"/>
  <c r="V604" i="35"/>
  <c r="V605" i="35"/>
  <c r="V606" i="35"/>
  <c r="V607" i="35"/>
  <c r="V608" i="35"/>
  <c r="V609" i="35"/>
  <c r="V610" i="35"/>
  <c r="V611" i="35"/>
  <c r="V612" i="35"/>
  <c r="V613" i="35"/>
  <c r="V614" i="35"/>
  <c r="V615" i="35"/>
  <c r="V616" i="35"/>
  <c r="V617" i="35"/>
  <c r="V618" i="35"/>
  <c r="V619" i="35"/>
  <c r="V620" i="35"/>
  <c r="AC34" i="42"/>
  <c r="V624" i="35"/>
  <c r="V625" i="35"/>
  <c r="V626" i="35"/>
  <c r="V627" i="35"/>
  <c r="V622" i="35"/>
  <c r="E34" i="42"/>
  <c r="AD34" i="42" s="1"/>
  <c r="V628" i="35"/>
  <c r="V629" i="35"/>
  <c r="V630" i="35"/>
  <c r="V631" i="35"/>
  <c r="V632" i="35"/>
  <c r="V633" i="35"/>
  <c r="V634" i="35"/>
  <c r="V635" i="35"/>
  <c r="V636" i="35"/>
  <c r="V637" i="35"/>
  <c r="V638" i="35"/>
  <c r="V639" i="35"/>
  <c r="V640" i="35"/>
  <c r="V641" i="35"/>
  <c r="V642" i="35"/>
  <c r="V643" i="35"/>
  <c r="V644" i="35"/>
  <c r="V645" i="35"/>
  <c r="V646" i="35"/>
  <c r="V647" i="35"/>
  <c r="V648" i="35"/>
  <c r="V649" i="35"/>
  <c r="V650" i="35"/>
  <c r="V651" i="35"/>
  <c r="V652" i="35"/>
  <c r="V653" i="35"/>
  <c r="V654" i="35"/>
  <c r="V655" i="35"/>
  <c r="V656" i="35"/>
  <c r="V657" i="35"/>
  <c r="V658" i="35"/>
  <c r="V659" i="35"/>
  <c r="V660" i="35"/>
  <c r="V661" i="35"/>
  <c r="V662" i="35"/>
  <c r="V663" i="35"/>
  <c r="V664" i="35"/>
  <c r="V665" i="35"/>
  <c r="V666" i="35"/>
  <c r="V667" i="35"/>
  <c r="V668" i="35"/>
  <c r="V669" i="35"/>
  <c r="V670" i="35"/>
  <c r="V671" i="35"/>
  <c r="V672" i="35"/>
  <c r="V673" i="35"/>
  <c r="AC36" i="42"/>
  <c r="AC43" i="42"/>
  <c r="B43" i="42"/>
  <c r="AC44" i="42"/>
  <c r="AC45" i="42"/>
  <c r="AC46" i="42"/>
  <c r="AC47" i="42"/>
  <c r="B47" i="42"/>
  <c r="AC48" i="42"/>
  <c r="B48" i="42"/>
  <c r="AC49" i="42"/>
  <c r="B49" i="42"/>
  <c r="AC50" i="42"/>
  <c r="B50" i="42"/>
  <c r="AC51" i="42"/>
  <c r="B51" i="42"/>
  <c r="AC52" i="42"/>
  <c r="B52" i="42"/>
  <c r="AC53" i="42"/>
  <c r="B53" i="42"/>
  <c r="AC54" i="42"/>
  <c r="B54" i="42"/>
  <c r="AC55" i="42"/>
  <c r="B55" i="42"/>
  <c r="AC56" i="42"/>
  <c r="B56" i="42"/>
  <c r="AC57" i="42"/>
  <c r="B57" i="42"/>
  <c r="AC58" i="42"/>
  <c r="B58" i="42"/>
  <c r="AC59" i="42"/>
  <c r="B59" i="42"/>
  <c r="AC60" i="42"/>
  <c r="B60" i="42"/>
  <c r="AC61" i="42"/>
  <c r="B61" i="42"/>
  <c r="AC62" i="42"/>
  <c r="B62" i="42"/>
  <c r="S63" i="42"/>
  <c r="AC63" i="42"/>
  <c r="T63" i="42"/>
  <c r="U63" i="42"/>
  <c r="V63" i="42"/>
  <c r="W63" i="42"/>
  <c r="X63" i="42"/>
  <c r="Y63" i="42"/>
  <c r="Z63" i="42"/>
  <c r="AA63" i="42"/>
  <c r="AB63" i="42"/>
  <c r="AC69" i="42"/>
  <c r="AD69" i="42"/>
  <c r="AC70" i="42"/>
  <c r="AD70" i="42"/>
  <c r="AC71" i="42"/>
  <c r="AD71" i="42"/>
  <c r="AC72" i="42"/>
  <c r="AD72" i="42"/>
  <c r="AC73" i="42"/>
  <c r="AD73" i="42"/>
  <c r="AC74" i="42"/>
  <c r="AD74" i="42"/>
  <c r="AC75" i="42"/>
  <c r="AD75" i="42"/>
  <c r="S83" i="42"/>
  <c r="T83" i="42"/>
  <c r="U83" i="42"/>
  <c r="V83" i="42"/>
  <c r="AC83" i="42"/>
  <c r="W83" i="42"/>
  <c r="X83" i="42"/>
  <c r="Y83" i="42"/>
  <c r="Z83" i="42"/>
  <c r="AA83" i="42"/>
  <c r="AB83" i="42"/>
  <c r="AC84" i="42"/>
  <c r="AD84" i="42"/>
  <c r="AC85" i="42"/>
  <c r="AE85" i="42"/>
  <c r="AD85" i="42"/>
  <c r="AC86" i="42"/>
  <c r="AD86" i="42"/>
  <c r="AC87" i="42"/>
  <c r="AD87" i="42"/>
  <c r="AC88" i="42"/>
  <c r="AD88" i="42"/>
  <c r="AC89" i="42"/>
  <c r="AE89" i="42"/>
  <c r="AD89" i="42"/>
  <c r="AC90" i="42"/>
  <c r="AD90" i="42"/>
  <c r="AC91" i="42"/>
  <c r="AE91" i="42"/>
  <c r="AD91" i="42"/>
  <c r="AC92" i="42"/>
  <c r="AD92" i="42"/>
  <c r="AC93" i="42"/>
  <c r="AE93" i="42"/>
  <c r="AD93" i="42"/>
  <c r="AC95" i="42"/>
  <c r="I7" i="42"/>
  <c r="I14" i="42"/>
  <c r="H7" i="42"/>
  <c r="H15" i="42"/>
  <c r="G7" i="42"/>
  <c r="G14" i="42"/>
  <c r="G15" i="42"/>
  <c r="F7" i="42"/>
  <c r="F14" i="42"/>
  <c r="E14" i="42"/>
  <c r="E15" i="42"/>
  <c r="E21" i="42"/>
  <c r="W212" i="35"/>
  <c r="W213" i="35"/>
  <c r="W214" i="35"/>
  <c r="W215" i="35"/>
  <c r="W216" i="35"/>
  <c r="W217" i="35"/>
  <c r="W218" i="35"/>
  <c r="W219" i="35"/>
  <c r="W220" i="35"/>
  <c r="W221" i="35"/>
  <c r="W222" i="35"/>
  <c r="W223" i="35"/>
  <c r="W224" i="35"/>
  <c r="W225" i="35"/>
  <c r="W226" i="35"/>
  <c r="W227" i="35"/>
  <c r="W228" i="35"/>
  <c r="W229" i="35"/>
  <c r="W230" i="35"/>
  <c r="W231" i="35"/>
  <c r="W232" i="35"/>
  <c r="W233" i="35"/>
  <c r="W234" i="35"/>
  <c r="W235" i="35"/>
  <c r="W236" i="35"/>
  <c r="W237" i="35"/>
  <c r="W238" i="35"/>
  <c r="W239" i="35"/>
  <c r="W240" i="35"/>
  <c r="W241" i="35"/>
  <c r="W242" i="35"/>
  <c r="W243" i="35"/>
  <c r="W244" i="35"/>
  <c r="W245" i="35"/>
  <c r="W246" i="35"/>
  <c r="W247" i="35"/>
  <c r="W248" i="35"/>
  <c r="W249" i="35"/>
  <c r="W250" i="35"/>
  <c r="W251" i="35"/>
  <c r="W252" i="35"/>
  <c r="W253" i="35"/>
  <c r="W254" i="35"/>
  <c r="W255" i="35"/>
  <c r="W256" i="35"/>
  <c r="W257" i="35"/>
  <c r="W258" i="35"/>
  <c r="W259" i="35"/>
  <c r="W260" i="35"/>
  <c r="W261" i="35"/>
  <c r="W262" i="35"/>
  <c r="W263" i="35"/>
  <c r="W264" i="35"/>
  <c r="W265" i="35"/>
  <c r="W266" i="35"/>
  <c r="W267" i="35"/>
  <c r="W268" i="35"/>
  <c r="W269" i="35"/>
  <c r="W270" i="35"/>
  <c r="W271" i="35"/>
  <c r="W272" i="35"/>
  <c r="W273" i="35"/>
  <c r="W274" i="35"/>
  <c r="W275" i="35"/>
  <c r="W276" i="35"/>
  <c r="W277" i="35"/>
  <c r="W278" i="35"/>
  <c r="W279" i="35"/>
  <c r="W280" i="35"/>
  <c r="W281" i="35"/>
  <c r="W282" i="35"/>
  <c r="W283" i="35"/>
  <c r="W284" i="35"/>
  <c r="W285" i="35"/>
  <c r="W286" i="35"/>
  <c r="W287" i="35"/>
  <c r="W288" i="35"/>
  <c r="W289" i="35"/>
  <c r="W290" i="35"/>
  <c r="W291" i="35"/>
  <c r="W292" i="35"/>
  <c r="W293" i="35"/>
  <c r="W294" i="35"/>
  <c r="W295" i="35"/>
  <c r="W296" i="35"/>
  <c r="W297" i="35"/>
  <c r="W298" i="35"/>
  <c r="W299" i="35"/>
  <c r="W300" i="35"/>
  <c r="W301" i="35"/>
  <c r="W302" i="35"/>
  <c r="W303" i="35"/>
  <c r="W304" i="35"/>
  <c r="W305" i="35"/>
  <c r="W306" i="35"/>
  <c r="W307" i="35"/>
  <c r="W308" i="35"/>
  <c r="W309" i="35"/>
  <c r="W310" i="35"/>
  <c r="W311" i="35"/>
  <c r="W210" i="35"/>
  <c r="F30" i="42"/>
  <c r="W315" i="35"/>
  <c r="W316" i="35"/>
  <c r="W317" i="35"/>
  <c r="W318" i="35"/>
  <c r="W319" i="35"/>
  <c r="W320" i="35"/>
  <c r="W321" i="35"/>
  <c r="W322" i="35"/>
  <c r="W323" i="35"/>
  <c r="W324" i="35"/>
  <c r="W325" i="35"/>
  <c r="W326" i="35"/>
  <c r="W327" i="35"/>
  <c r="W328" i="35"/>
  <c r="W329" i="35"/>
  <c r="W330" i="35"/>
  <c r="W331" i="35"/>
  <c r="W332" i="35"/>
  <c r="W333" i="35"/>
  <c r="W334" i="35"/>
  <c r="W335" i="35"/>
  <c r="W336" i="35"/>
  <c r="W337" i="35"/>
  <c r="W338" i="35"/>
  <c r="W339" i="35"/>
  <c r="W340" i="35"/>
  <c r="W341" i="35"/>
  <c r="W342" i="35"/>
  <c r="W343" i="35"/>
  <c r="W344" i="35"/>
  <c r="W345" i="35"/>
  <c r="W346" i="35"/>
  <c r="W347" i="35"/>
  <c r="W348" i="35"/>
  <c r="W349" i="35"/>
  <c r="W350" i="35"/>
  <c r="W351" i="35"/>
  <c r="W352" i="35"/>
  <c r="W353" i="35"/>
  <c r="W354" i="35"/>
  <c r="W355" i="35"/>
  <c r="W356" i="35"/>
  <c r="W357" i="35"/>
  <c r="W358" i="35"/>
  <c r="W359" i="35"/>
  <c r="W360" i="35"/>
  <c r="W361" i="35"/>
  <c r="W362" i="35"/>
  <c r="W363" i="35"/>
  <c r="W364" i="35"/>
  <c r="W313" i="35"/>
  <c r="F31" i="42"/>
  <c r="W368" i="35"/>
  <c r="W366" i="35"/>
  <c r="F32" i="42"/>
  <c r="W369" i="35"/>
  <c r="W370" i="35"/>
  <c r="W371" i="35"/>
  <c r="W372" i="35"/>
  <c r="W373" i="35"/>
  <c r="W374" i="35"/>
  <c r="W375" i="35"/>
  <c r="W376" i="35"/>
  <c r="W377" i="35"/>
  <c r="W378" i="35"/>
  <c r="W379" i="35"/>
  <c r="W380" i="35"/>
  <c r="W381" i="35"/>
  <c r="W382" i="35"/>
  <c r="W383" i="35"/>
  <c r="W384" i="35"/>
  <c r="W385" i="35"/>
  <c r="W386" i="35"/>
  <c r="W387" i="35"/>
  <c r="W388" i="35"/>
  <c r="W389" i="35"/>
  <c r="W390" i="35"/>
  <c r="W391" i="35"/>
  <c r="W392" i="35"/>
  <c r="W393" i="35"/>
  <c r="W394" i="35"/>
  <c r="W395" i="35"/>
  <c r="W396" i="35"/>
  <c r="W397" i="35"/>
  <c r="W398" i="35"/>
  <c r="W399" i="35"/>
  <c r="W400" i="35"/>
  <c r="W401" i="35"/>
  <c r="W402" i="35"/>
  <c r="W403" i="35"/>
  <c r="W404" i="35"/>
  <c r="W405" i="35"/>
  <c r="W406" i="35"/>
  <c r="W407" i="35"/>
  <c r="W408" i="35"/>
  <c r="W409" i="35"/>
  <c r="W410" i="35"/>
  <c r="W411" i="35"/>
  <c r="W412" i="35"/>
  <c r="W413" i="35"/>
  <c r="W414" i="35"/>
  <c r="W415" i="35"/>
  <c r="W416" i="35"/>
  <c r="W417" i="35"/>
  <c r="W421" i="35"/>
  <c r="W422" i="35"/>
  <c r="W423" i="35"/>
  <c r="W424" i="35"/>
  <c r="W425" i="35"/>
  <c r="W426" i="35"/>
  <c r="W427" i="35"/>
  <c r="W428" i="35"/>
  <c r="W429" i="35"/>
  <c r="W430" i="35"/>
  <c r="W431" i="35"/>
  <c r="W432" i="35"/>
  <c r="W433" i="35"/>
  <c r="W434" i="35"/>
  <c r="W435" i="35"/>
  <c r="W436" i="35"/>
  <c r="W437" i="35"/>
  <c r="W438" i="35"/>
  <c r="W439" i="35"/>
  <c r="W440" i="35"/>
  <c r="W441" i="35"/>
  <c r="W442" i="35"/>
  <c r="W443" i="35"/>
  <c r="W444" i="35"/>
  <c r="W445" i="35"/>
  <c r="W446" i="35"/>
  <c r="W447" i="35"/>
  <c r="W448" i="35"/>
  <c r="W449" i="35"/>
  <c r="W450" i="35"/>
  <c r="W451" i="35"/>
  <c r="W452" i="35"/>
  <c r="W453" i="35"/>
  <c r="W454" i="35"/>
  <c r="W455" i="35"/>
  <c r="W456" i="35"/>
  <c r="W457" i="35"/>
  <c r="W458" i="35"/>
  <c r="W459" i="35"/>
  <c r="W460" i="35"/>
  <c r="W461" i="35"/>
  <c r="W462" i="35"/>
  <c r="W463" i="35"/>
  <c r="W464" i="35"/>
  <c r="W465" i="35"/>
  <c r="W466" i="35"/>
  <c r="W467" i="35"/>
  <c r="W468" i="35"/>
  <c r="W469" i="35"/>
  <c r="W470" i="35"/>
  <c r="W471" i="35"/>
  <c r="W472" i="35"/>
  <c r="W473" i="35"/>
  <c r="W474" i="35"/>
  <c r="W475" i="35"/>
  <c r="W476" i="35"/>
  <c r="W477" i="35"/>
  <c r="W478" i="35"/>
  <c r="W479" i="35"/>
  <c r="W480" i="35"/>
  <c r="W481" i="35"/>
  <c r="W482" i="35"/>
  <c r="W483" i="35"/>
  <c r="W484" i="35"/>
  <c r="W485" i="35"/>
  <c r="W486" i="35"/>
  <c r="W487" i="35"/>
  <c r="W488" i="35"/>
  <c r="W489" i="35"/>
  <c r="W490" i="35"/>
  <c r="W491" i="35"/>
  <c r="W492" i="35"/>
  <c r="W493" i="35"/>
  <c r="W494" i="35"/>
  <c r="W495" i="35"/>
  <c r="W496" i="35"/>
  <c r="W497" i="35"/>
  <c r="W498" i="35"/>
  <c r="W499" i="35"/>
  <c r="W500" i="35"/>
  <c r="W501" i="35"/>
  <c r="W502" i="35"/>
  <c r="W503" i="35"/>
  <c r="W504" i="35"/>
  <c r="W505" i="35"/>
  <c r="W506" i="35"/>
  <c r="W507" i="35"/>
  <c r="W508" i="35"/>
  <c r="W509" i="35"/>
  <c r="W510" i="35"/>
  <c r="W511" i="35"/>
  <c r="W512" i="35"/>
  <c r="W513" i="35"/>
  <c r="W514" i="35"/>
  <c r="W515" i="35"/>
  <c r="W516" i="35"/>
  <c r="W517" i="35"/>
  <c r="W518" i="35"/>
  <c r="W519" i="35"/>
  <c r="W520" i="35"/>
  <c r="W521" i="35"/>
  <c r="W522" i="35"/>
  <c r="W523" i="35"/>
  <c r="W524" i="35"/>
  <c r="W525" i="35"/>
  <c r="W526" i="35"/>
  <c r="W527" i="35"/>
  <c r="W528" i="35"/>
  <c r="W529" i="35"/>
  <c r="W530" i="35"/>
  <c r="W531" i="35"/>
  <c r="W532" i="35"/>
  <c r="W533" i="35"/>
  <c r="W534" i="35"/>
  <c r="W535" i="35"/>
  <c r="W536" i="35"/>
  <c r="W537" i="35"/>
  <c r="W538" i="35"/>
  <c r="W539" i="35"/>
  <c r="W540" i="35"/>
  <c r="W541" i="35"/>
  <c r="W542" i="35"/>
  <c r="W543" i="35"/>
  <c r="W544" i="35"/>
  <c r="W545" i="35"/>
  <c r="W546" i="35"/>
  <c r="W547" i="35"/>
  <c r="W548" i="35"/>
  <c r="W549" i="35"/>
  <c r="W550" i="35"/>
  <c r="W551" i="35"/>
  <c r="W552" i="35"/>
  <c r="W553" i="35"/>
  <c r="W554" i="35"/>
  <c r="W555" i="35"/>
  <c r="W556" i="35"/>
  <c r="W557" i="35"/>
  <c r="W558" i="35"/>
  <c r="W559" i="35"/>
  <c r="W560" i="35"/>
  <c r="W561" i="35"/>
  <c r="W562" i="35"/>
  <c r="W563" i="35"/>
  <c r="W564" i="35"/>
  <c r="W565" i="35"/>
  <c r="W566" i="35"/>
  <c r="W567" i="35"/>
  <c r="W568" i="35"/>
  <c r="W569" i="35"/>
  <c r="W570" i="35"/>
  <c r="W571" i="35"/>
  <c r="W572" i="35"/>
  <c r="W573" i="35"/>
  <c r="W574" i="35"/>
  <c r="W575" i="35"/>
  <c r="W576" i="35"/>
  <c r="W577" i="35"/>
  <c r="W578" i="35"/>
  <c r="W579" i="35"/>
  <c r="W580" i="35"/>
  <c r="W581" i="35"/>
  <c r="W582" i="35"/>
  <c r="W583" i="35"/>
  <c r="W584" i="35"/>
  <c r="W585" i="35"/>
  <c r="W586" i="35"/>
  <c r="W587" i="35"/>
  <c r="W588" i="35"/>
  <c r="W589" i="35"/>
  <c r="W590" i="35"/>
  <c r="W591" i="35"/>
  <c r="W592" i="35"/>
  <c r="W593" i="35"/>
  <c r="W594" i="35"/>
  <c r="W595" i="35"/>
  <c r="W596" i="35"/>
  <c r="W597" i="35"/>
  <c r="W598" i="35"/>
  <c r="W599" i="35"/>
  <c r="W600" i="35"/>
  <c r="W601" i="35"/>
  <c r="W602" i="35"/>
  <c r="W603" i="35"/>
  <c r="W604" i="35"/>
  <c r="W605" i="35"/>
  <c r="W606" i="35"/>
  <c r="W607" i="35"/>
  <c r="W608" i="35"/>
  <c r="W609" i="35"/>
  <c r="W610" i="35"/>
  <c r="W611" i="35"/>
  <c r="W612" i="35"/>
  <c r="W613" i="35"/>
  <c r="W614" i="35"/>
  <c r="W615" i="35"/>
  <c r="W616" i="35"/>
  <c r="W617" i="35"/>
  <c r="W618" i="35"/>
  <c r="W619" i="35"/>
  <c r="W620" i="35"/>
  <c r="W419" i="35"/>
  <c r="F33" i="42"/>
  <c r="W624" i="35"/>
  <c r="W625" i="35"/>
  <c r="W626" i="35"/>
  <c r="W627" i="35"/>
  <c r="W628" i="35"/>
  <c r="W629" i="35"/>
  <c r="W630" i="35"/>
  <c r="W631" i="35"/>
  <c r="W632" i="35"/>
  <c r="W633" i="35"/>
  <c r="W634" i="35"/>
  <c r="W635" i="35"/>
  <c r="W636" i="35"/>
  <c r="W637" i="35"/>
  <c r="W638" i="35"/>
  <c r="W639" i="35"/>
  <c r="W640" i="35"/>
  <c r="W641" i="35"/>
  <c r="W642" i="35"/>
  <c r="W643" i="35"/>
  <c r="W644" i="35"/>
  <c r="W645" i="35"/>
  <c r="W646" i="35"/>
  <c r="W647" i="35"/>
  <c r="W648" i="35"/>
  <c r="W649" i="35"/>
  <c r="W650" i="35"/>
  <c r="W651" i="35"/>
  <c r="W652" i="35"/>
  <c r="W653" i="35"/>
  <c r="W654" i="35"/>
  <c r="W655" i="35"/>
  <c r="W656" i="35"/>
  <c r="W657" i="35"/>
  <c r="W658" i="35"/>
  <c r="W659" i="35"/>
  <c r="W660" i="35"/>
  <c r="W661" i="35"/>
  <c r="W662" i="35"/>
  <c r="W663" i="35"/>
  <c r="W664" i="35"/>
  <c r="W665" i="35"/>
  <c r="W666" i="35"/>
  <c r="W667" i="35"/>
  <c r="W668" i="35"/>
  <c r="W669" i="35"/>
  <c r="W670" i="35"/>
  <c r="W671" i="35"/>
  <c r="W672" i="35"/>
  <c r="W673" i="35"/>
  <c r="W622" i="35"/>
  <c r="F34" i="42"/>
  <c r="F21" i="42"/>
  <c r="X212" i="35"/>
  <c r="X213" i="35"/>
  <c r="X214" i="35"/>
  <c r="X215" i="35"/>
  <c r="X216" i="35"/>
  <c r="X217" i="35"/>
  <c r="X218" i="35"/>
  <c r="X219" i="35"/>
  <c r="X220" i="35"/>
  <c r="X221" i="35"/>
  <c r="X222" i="35"/>
  <c r="X223" i="35"/>
  <c r="X224" i="35"/>
  <c r="X225" i="35"/>
  <c r="X226" i="35"/>
  <c r="X227" i="35"/>
  <c r="X228" i="35"/>
  <c r="X229" i="35"/>
  <c r="X230" i="35"/>
  <c r="X231" i="35"/>
  <c r="X232" i="35"/>
  <c r="X233" i="35"/>
  <c r="X234" i="35"/>
  <c r="X235" i="35"/>
  <c r="X236" i="35"/>
  <c r="X237" i="35"/>
  <c r="X238" i="35"/>
  <c r="X239" i="35"/>
  <c r="X240" i="35"/>
  <c r="X241" i="35"/>
  <c r="X242" i="35"/>
  <c r="X243" i="35"/>
  <c r="X244" i="35"/>
  <c r="X245" i="35"/>
  <c r="X246" i="35"/>
  <c r="X247" i="35"/>
  <c r="X248" i="35"/>
  <c r="X249" i="35"/>
  <c r="X250" i="35"/>
  <c r="X251" i="35"/>
  <c r="X252" i="35"/>
  <c r="X253" i="35"/>
  <c r="X254" i="35"/>
  <c r="X255" i="35"/>
  <c r="X256" i="35"/>
  <c r="X257" i="35"/>
  <c r="X258" i="35"/>
  <c r="X259" i="35"/>
  <c r="X260" i="35"/>
  <c r="X261" i="35"/>
  <c r="X262" i="35"/>
  <c r="X263" i="35"/>
  <c r="X264" i="35"/>
  <c r="X265" i="35"/>
  <c r="X266" i="35"/>
  <c r="X267" i="35"/>
  <c r="X268" i="35"/>
  <c r="X269" i="35"/>
  <c r="X270" i="35"/>
  <c r="X271" i="35"/>
  <c r="X272" i="35"/>
  <c r="X273" i="35"/>
  <c r="X274" i="35"/>
  <c r="X275" i="35"/>
  <c r="X276" i="35"/>
  <c r="X277" i="35"/>
  <c r="X278" i="35"/>
  <c r="X279" i="35"/>
  <c r="X280" i="35"/>
  <c r="X281" i="35"/>
  <c r="X282" i="35"/>
  <c r="X283" i="35"/>
  <c r="X284" i="35"/>
  <c r="X285" i="35"/>
  <c r="X286" i="35"/>
  <c r="X287" i="35"/>
  <c r="X288" i="35"/>
  <c r="X289" i="35"/>
  <c r="X290" i="35"/>
  <c r="X291" i="35"/>
  <c r="X292" i="35"/>
  <c r="X293" i="35"/>
  <c r="X294" i="35"/>
  <c r="X295" i="35"/>
  <c r="X296" i="35"/>
  <c r="X297" i="35"/>
  <c r="X298" i="35"/>
  <c r="X299" i="35"/>
  <c r="X300" i="35"/>
  <c r="X301" i="35"/>
  <c r="X302" i="35"/>
  <c r="X303" i="35"/>
  <c r="X304" i="35"/>
  <c r="X305" i="35"/>
  <c r="X306" i="35"/>
  <c r="X307" i="35"/>
  <c r="X308" i="35"/>
  <c r="X309" i="35"/>
  <c r="X310" i="35"/>
  <c r="X311" i="35"/>
  <c r="X315" i="35"/>
  <c r="X316" i="35"/>
  <c r="X317" i="35"/>
  <c r="X318" i="35"/>
  <c r="X319" i="35"/>
  <c r="X320" i="35"/>
  <c r="X321" i="35"/>
  <c r="X322" i="35"/>
  <c r="X323" i="35"/>
  <c r="X324" i="35"/>
  <c r="X325" i="35"/>
  <c r="X326" i="35"/>
  <c r="X327" i="35"/>
  <c r="X328" i="35"/>
  <c r="X329" i="35"/>
  <c r="X330" i="35"/>
  <c r="X331" i="35"/>
  <c r="X332" i="35"/>
  <c r="X333" i="35"/>
  <c r="X334" i="35"/>
  <c r="X335" i="35"/>
  <c r="X336" i="35"/>
  <c r="X337" i="35"/>
  <c r="X338" i="35"/>
  <c r="X339" i="35"/>
  <c r="X340" i="35"/>
  <c r="X341" i="35"/>
  <c r="X342" i="35"/>
  <c r="X343" i="35"/>
  <c r="X344" i="35"/>
  <c r="X345" i="35"/>
  <c r="X346" i="35"/>
  <c r="X347" i="35"/>
  <c r="X348" i="35"/>
  <c r="X349" i="35"/>
  <c r="X350" i="35"/>
  <c r="X351" i="35"/>
  <c r="X352" i="35"/>
  <c r="X353" i="35"/>
  <c r="X354" i="35"/>
  <c r="X355" i="35"/>
  <c r="X356" i="35"/>
  <c r="X357" i="35"/>
  <c r="X358" i="35"/>
  <c r="X359" i="35"/>
  <c r="X360" i="35"/>
  <c r="X361" i="35"/>
  <c r="X362" i="35"/>
  <c r="X363" i="35"/>
  <c r="X364" i="35"/>
  <c r="X368" i="35"/>
  <c r="X369" i="35"/>
  <c r="X370" i="35"/>
  <c r="X371" i="35"/>
  <c r="X372" i="35"/>
  <c r="X373" i="35"/>
  <c r="X374" i="35"/>
  <c r="X375" i="35"/>
  <c r="X376" i="35"/>
  <c r="X377" i="35"/>
  <c r="X378" i="35"/>
  <c r="X379" i="35"/>
  <c r="X380" i="35"/>
  <c r="X381" i="35"/>
  <c r="X382" i="35"/>
  <c r="X383" i="35"/>
  <c r="X384" i="35"/>
  <c r="X385" i="35"/>
  <c r="X386" i="35"/>
  <c r="X387" i="35"/>
  <c r="X388" i="35"/>
  <c r="X389" i="35"/>
  <c r="X390" i="35"/>
  <c r="X391" i="35"/>
  <c r="X392" i="35"/>
  <c r="X393" i="35"/>
  <c r="X394" i="35"/>
  <c r="X395" i="35"/>
  <c r="X396" i="35"/>
  <c r="X397" i="35"/>
  <c r="X398" i="35"/>
  <c r="X399" i="35"/>
  <c r="X400" i="35"/>
  <c r="X401" i="35"/>
  <c r="X402" i="35"/>
  <c r="X403" i="35"/>
  <c r="X404" i="35"/>
  <c r="X405" i="35"/>
  <c r="X406" i="35"/>
  <c r="X407" i="35"/>
  <c r="X408" i="35"/>
  <c r="X409" i="35"/>
  <c r="X410" i="35"/>
  <c r="X411" i="35"/>
  <c r="X412" i="35"/>
  <c r="X413" i="35"/>
  <c r="X414" i="35"/>
  <c r="X415" i="35"/>
  <c r="X416" i="35"/>
  <c r="X417" i="35"/>
  <c r="X421" i="35"/>
  <c r="X422" i="35"/>
  <c r="X419" i="35"/>
  <c r="G33" i="42"/>
  <c r="X423" i="35"/>
  <c r="X424" i="35"/>
  <c r="X425" i="35"/>
  <c r="X426" i="35"/>
  <c r="X427" i="35"/>
  <c r="X428" i="35"/>
  <c r="X429" i="35"/>
  <c r="X430" i="35"/>
  <c r="X431" i="35"/>
  <c r="X432" i="35"/>
  <c r="X433" i="35"/>
  <c r="X434" i="35"/>
  <c r="X435" i="35"/>
  <c r="X436" i="35"/>
  <c r="X437" i="35"/>
  <c r="X438" i="35"/>
  <c r="X439" i="35"/>
  <c r="X440" i="35"/>
  <c r="X441" i="35"/>
  <c r="X442" i="35"/>
  <c r="X443" i="35"/>
  <c r="X444" i="35"/>
  <c r="X445" i="35"/>
  <c r="X446" i="35"/>
  <c r="X447" i="35"/>
  <c r="X448" i="35"/>
  <c r="X449" i="35"/>
  <c r="X450" i="35"/>
  <c r="X451" i="35"/>
  <c r="X452" i="35"/>
  <c r="X453" i="35"/>
  <c r="X454" i="35"/>
  <c r="X455" i="35"/>
  <c r="X456" i="35"/>
  <c r="X457" i="35"/>
  <c r="X458" i="35"/>
  <c r="X459" i="35"/>
  <c r="X460" i="35"/>
  <c r="X461" i="35"/>
  <c r="X462" i="35"/>
  <c r="X463" i="35"/>
  <c r="X464" i="35"/>
  <c r="X465" i="35"/>
  <c r="X466" i="35"/>
  <c r="X467" i="35"/>
  <c r="X468" i="35"/>
  <c r="X469" i="35"/>
  <c r="X470" i="35"/>
  <c r="X471" i="35"/>
  <c r="X472" i="35"/>
  <c r="X473" i="35"/>
  <c r="X474" i="35"/>
  <c r="X475" i="35"/>
  <c r="X476" i="35"/>
  <c r="X477" i="35"/>
  <c r="X478" i="35"/>
  <c r="X479" i="35"/>
  <c r="X480" i="35"/>
  <c r="X481" i="35"/>
  <c r="X482" i="35"/>
  <c r="X483" i="35"/>
  <c r="X484" i="35"/>
  <c r="X485" i="35"/>
  <c r="X486" i="35"/>
  <c r="X487" i="35"/>
  <c r="X488" i="35"/>
  <c r="X489" i="35"/>
  <c r="X490" i="35"/>
  <c r="X491" i="35"/>
  <c r="X492" i="35"/>
  <c r="X493" i="35"/>
  <c r="X494" i="35"/>
  <c r="X495" i="35"/>
  <c r="X496" i="35"/>
  <c r="X497" i="35"/>
  <c r="X498" i="35"/>
  <c r="X499" i="35"/>
  <c r="X500" i="35"/>
  <c r="X501" i="35"/>
  <c r="X502" i="35"/>
  <c r="X503" i="35"/>
  <c r="X504" i="35"/>
  <c r="X505" i="35"/>
  <c r="X506" i="35"/>
  <c r="X507" i="35"/>
  <c r="X508" i="35"/>
  <c r="X509" i="35"/>
  <c r="X510" i="35"/>
  <c r="X511" i="35"/>
  <c r="X512" i="35"/>
  <c r="X513" i="35"/>
  <c r="X514" i="35"/>
  <c r="X515" i="35"/>
  <c r="X516" i="35"/>
  <c r="X517" i="35"/>
  <c r="X518" i="35"/>
  <c r="X519" i="35"/>
  <c r="X520" i="35"/>
  <c r="X521" i="35"/>
  <c r="X522" i="35"/>
  <c r="X523" i="35"/>
  <c r="X524" i="35"/>
  <c r="X525" i="35"/>
  <c r="X526" i="35"/>
  <c r="X527" i="35"/>
  <c r="X528" i="35"/>
  <c r="X529" i="35"/>
  <c r="X530" i="35"/>
  <c r="X531" i="35"/>
  <c r="X532" i="35"/>
  <c r="X533" i="35"/>
  <c r="X534" i="35"/>
  <c r="X535" i="35"/>
  <c r="X536" i="35"/>
  <c r="X537" i="35"/>
  <c r="X538" i="35"/>
  <c r="X539" i="35"/>
  <c r="X540" i="35"/>
  <c r="X541" i="35"/>
  <c r="X542" i="35"/>
  <c r="X543" i="35"/>
  <c r="X544" i="35"/>
  <c r="X545" i="35"/>
  <c r="X546" i="35"/>
  <c r="X547" i="35"/>
  <c r="X548" i="35"/>
  <c r="X549" i="35"/>
  <c r="X550" i="35"/>
  <c r="X551" i="35"/>
  <c r="X552" i="35"/>
  <c r="X553" i="35"/>
  <c r="X554" i="35"/>
  <c r="X555" i="35"/>
  <c r="X556" i="35"/>
  <c r="X557" i="35"/>
  <c r="X558" i="35"/>
  <c r="X559" i="35"/>
  <c r="X560" i="35"/>
  <c r="X561" i="35"/>
  <c r="X562" i="35"/>
  <c r="X563" i="35"/>
  <c r="X564" i="35"/>
  <c r="X565" i="35"/>
  <c r="X566" i="35"/>
  <c r="X567" i="35"/>
  <c r="X568" i="35"/>
  <c r="X569" i="35"/>
  <c r="X570" i="35"/>
  <c r="X571" i="35"/>
  <c r="X572" i="35"/>
  <c r="X573" i="35"/>
  <c r="X574" i="35"/>
  <c r="X575" i="35"/>
  <c r="X576" i="35"/>
  <c r="X577" i="35"/>
  <c r="X578" i="35"/>
  <c r="X579" i="35"/>
  <c r="X580" i="35"/>
  <c r="X581" i="35"/>
  <c r="X582" i="35"/>
  <c r="X583" i="35"/>
  <c r="X584" i="35"/>
  <c r="X585" i="35"/>
  <c r="X586" i="35"/>
  <c r="X587" i="35"/>
  <c r="X588" i="35"/>
  <c r="X589" i="35"/>
  <c r="X590" i="35"/>
  <c r="X591" i="35"/>
  <c r="X592" i="35"/>
  <c r="X593" i="35"/>
  <c r="X594" i="35"/>
  <c r="X595" i="35"/>
  <c r="X596" i="35"/>
  <c r="X597" i="35"/>
  <c r="X598" i="35"/>
  <c r="X599" i="35"/>
  <c r="X600" i="35"/>
  <c r="X601" i="35"/>
  <c r="X602" i="35"/>
  <c r="X603" i="35"/>
  <c r="X604" i="35"/>
  <c r="X605" i="35"/>
  <c r="X606" i="35"/>
  <c r="X607" i="35"/>
  <c r="X608" i="35"/>
  <c r="X609" i="35"/>
  <c r="X610" i="35"/>
  <c r="X611" i="35"/>
  <c r="X612" i="35"/>
  <c r="X613" i="35"/>
  <c r="X614" i="35"/>
  <c r="X615" i="35"/>
  <c r="X616" i="35"/>
  <c r="X617" i="35"/>
  <c r="X618" i="35"/>
  <c r="X619" i="35"/>
  <c r="X620" i="35"/>
  <c r="X624" i="35"/>
  <c r="X625" i="35"/>
  <c r="X626" i="35"/>
  <c r="X627" i="35"/>
  <c r="X628" i="35"/>
  <c r="X629" i="35"/>
  <c r="X630" i="35"/>
  <c r="X631" i="35"/>
  <c r="X632" i="35"/>
  <c r="X633" i="35"/>
  <c r="X634" i="35"/>
  <c r="X635" i="35"/>
  <c r="X636" i="35"/>
  <c r="X637" i="35"/>
  <c r="X638" i="35"/>
  <c r="X639" i="35"/>
  <c r="X640" i="35"/>
  <c r="X641" i="35"/>
  <c r="X642" i="35"/>
  <c r="X643" i="35"/>
  <c r="X644" i="35"/>
  <c r="X645" i="35"/>
  <c r="X646" i="35"/>
  <c r="X647" i="35"/>
  <c r="X648" i="35"/>
  <c r="X649" i="35"/>
  <c r="X650" i="35"/>
  <c r="X651" i="35"/>
  <c r="X652" i="35"/>
  <c r="X653" i="35"/>
  <c r="X654" i="35"/>
  <c r="X655" i="35"/>
  <c r="X656" i="35"/>
  <c r="X657" i="35"/>
  <c r="X658" i="35"/>
  <c r="X659" i="35"/>
  <c r="X660" i="35"/>
  <c r="X661" i="35"/>
  <c r="X662" i="35"/>
  <c r="X663" i="35"/>
  <c r="X664" i="35"/>
  <c r="X665" i="35"/>
  <c r="X666" i="35"/>
  <c r="X667" i="35"/>
  <c r="X668" i="35"/>
  <c r="X669" i="35"/>
  <c r="X670" i="35"/>
  <c r="X671" i="35"/>
  <c r="X672" i="35"/>
  <c r="X673" i="35"/>
  <c r="G21" i="42"/>
  <c r="Y212" i="35"/>
  <c r="Y213" i="35"/>
  <c r="Y214" i="35"/>
  <c r="Y215" i="35"/>
  <c r="Y216" i="35"/>
  <c r="Y217" i="35"/>
  <c r="Y218" i="35"/>
  <c r="Y219" i="35"/>
  <c r="Y220" i="35"/>
  <c r="Y221" i="35"/>
  <c r="Y222" i="35"/>
  <c r="Y223" i="35"/>
  <c r="Y224" i="35"/>
  <c r="Y225" i="35"/>
  <c r="Y226" i="35"/>
  <c r="Y227" i="35"/>
  <c r="Y228" i="35"/>
  <c r="Y229" i="35"/>
  <c r="Y230" i="35"/>
  <c r="Y231" i="35"/>
  <c r="Y232" i="35"/>
  <c r="Y233" i="35"/>
  <c r="Y234" i="35"/>
  <c r="Y235" i="35"/>
  <c r="Y236" i="35"/>
  <c r="Y237" i="35"/>
  <c r="Y238" i="35"/>
  <c r="Y239" i="35"/>
  <c r="Y240" i="35"/>
  <c r="Y241" i="35"/>
  <c r="Y242" i="35"/>
  <c r="Y243" i="35"/>
  <c r="Y244" i="35"/>
  <c r="Y245" i="35"/>
  <c r="Y246" i="35"/>
  <c r="Y247" i="35"/>
  <c r="Y248" i="35"/>
  <c r="Y249" i="35"/>
  <c r="Y250" i="35"/>
  <c r="Y251" i="35"/>
  <c r="Y252" i="35"/>
  <c r="Y253" i="35"/>
  <c r="Y254" i="35"/>
  <c r="Y255" i="35"/>
  <c r="Y256" i="35"/>
  <c r="Y257" i="35"/>
  <c r="Y258" i="35"/>
  <c r="Y259" i="35"/>
  <c r="Y260" i="35"/>
  <c r="Y261" i="35"/>
  <c r="Y262" i="35"/>
  <c r="Y263" i="35"/>
  <c r="Y264" i="35"/>
  <c r="Y265" i="35"/>
  <c r="Y266" i="35"/>
  <c r="Y267" i="35"/>
  <c r="Y268" i="35"/>
  <c r="Y269" i="35"/>
  <c r="Y270" i="35"/>
  <c r="Y271" i="35"/>
  <c r="Y272" i="35"/>
  <c r="Y273" i="35"/>
  <c r="Y274" i="35"/>
  <c r="Y275" i="35"/>
  <c r="Y276" i="35"/>
  <c r="Y277" i="35"/>
  <c r="Y278" i="35"/>
  <c r="Y279" i="35"/>
  <c r="Y280" i="35"/>
  <c r="Y281" i="35"/>
  <c r="Y282" i="35"/>
  <c r="Y283" i="35"/>
  <c r="Y284" i="35"/>
  <c r="Y285" i="35"/>
  <c r="Y286" i="35"/>
  <c r="Y287" i="35"/>
  <c r="Y288" i="35"/>
  <c r="Y289" i="35"/>
  <c r="Y290" i="35"/>
  <c r="Y291" i="35"/>
  <c r="Y292" i="35"/>
  <c r="Y293" i="35"/>
  <c r="Y294" i="35"/>
  <c r="Y295" i="35"/>
  <c r="Y296" i="35"/>
  <c r="Y297" i="35"/>
  <c r="Y298" i="35"/>
  <c r="Y299" i="35"/>
  <c r="Y300" i="35"/>
  <c r="Y301" i="35"/>
  <c r="Y302" i="35"/>
  <c r="Y303" i="35"/>
  <c r="Y304" i="35"/>
  <c r="Y305" i="35"/>
  <c r="Y306" i="35"/>
  <c r="Y307" i="35"/>
  <c r="Y308" i="35"/>
  <c r="Y309" i="35"/>
  <c r="Y310" i="35"/>
  <c r="Y311" i="35"/>
  <c r="Y315" i="35"/>
  <c r="Y316" i="35"/>
  <c r="Y317" i="35"/>
  <c r="Y318" i="35"/>
  <c r="Y319" i="35"/>
  <c r="Y320" i="35"/>
  <c r="Y321" i="35"/>
  <c r="Y322" i="35"/>
  <c r="Y323" i="35"/>
  <c r="Y324" i="35"/>
  <c r="Y325" i="35"/>
  <c r="Y326" i="35"/>
  <c r="Y327" i="35"/>
  <c r="Y328" i="35"/>
  <c r="Y329" i="35"/>
  <c r="Y330" i="35"/>
  <c r="Y331" i="35"/>
  <c r="Y332" i="35"/>
  <c r="Y333" i="35"/>
  <c r="Y334" i="35"/>
  <c r="Y335" i="35"/>
  <c r="Y336" i="35"/>
  <c r="Y337" i="35"/>
  <c r="Y338" i="35"/>
  <c r="Y339" i="35"/>
  <c r="Y340" i="35"/>
  <c r="Y341" i="35"/>
  <c r="Y342" i="35"/>
  <c r="Y343" i="35"/>
  <c r="Y344" i="35"/>
  <c r="Y345" i="35"/>
  <c r="Y346" i="35"/>
  <c r="Y347" i="35"/>
  <c r="Y348" i="35"/>
  <c r="Y349" i="35"/>
  <c r="Y350" i="35"/>
  <c r="Y351" i="35"/>
  <c r="Y352" i="35"/>
  <c r="Y353" i="35"/>
  <c r="Y354" i="35"/>
  <c r="Y355" i="35"/>
  <c r="Y356" i="35"/>
  <c r="Y357" i="35"/>
  <c r="Y358" i="35"/>
  <c r="Y359" i="35"/>
  <c r="Y360" i="35"/>
  <c r="Y361" i="35"/>
  <c r="Y362" i="35"/>
  <c r="Y363" i="35"/>
  <c r="Y364" i="35"/>
  <c r="Y313" i="35"/>
  <c r="H31" i="42"/>
  <c r="Y368" i="35"/>
  <c r="Y369" i="35"/>
  <c r="Y370" i="35"/>
  <c r="Y371" i="35"/>
  <c r="Y372" i="35"/>
  <c r="Y373" i="35"/>
  <c r="Y374" i="35"/>
  <c r="Y375" i="35"/>
  <c r="Y376" i="35"/>
  <c r="Y377" i="35"/>
  <c r="Y378" i="35"/>
  <c r="Y379" i="35"/>
  <c r="Y380" i="35"/>
  <c r="Y381" i="35"/>
  <c r="Y382" i="35"/>
  <c r="Y383" i="35"/>
  <c r="Y384" i="35"/>
  <c r="Y385" i="35"/>
  <c r="Y386" i="35"/>
  <c r="Y387" i="35"/>
  <c r="Y388" i="35"/>
  <c r="Y389" i="35"/>
  <c r="Y390" i="35"/>
  <c r="Y391" i="35"/>
  <c r="Y392" i="35"/>
  <c r="Y393" i="35"/>
  <c r="Y394" i="35"/>
  <c r="Y395" i="35"/>
  <c r="Y396" i="35"/>
  <c r="Y397" i="35"/>
  <c r="Y398" i="35"/>
  <c r="Y399" i="35"/>
  <c r="Y400" i="35"/>
  <c r="Y401" i="35"/>
  <c r="Y402" i="35"/>
  <c r="Y403" i="35"/>
  <c r="Y404" i="35"/>
  <c r="Y405" i="35"/>
  <c r="Y406" i="35"/>
  <c r="Y407" i="35"/>
  <c r="Y408" i="35"/>
  <c r="Y409" i="35"/>
  <c r="Y410" i="35"/>
  <c r="Y411" i="35"/>
  <c r="Y412" i="35"/>
  <c r="Y413" i="35"/>
  <c r="Y414" i="35"/>
  <c r="Y415" i="35"/>
  <c r="Y416" i="35"/>
  <c r="Y417" i="35"/>
  <c r="Y366" i="35"/>
  <c r="H32" i="42"/>
  <c r="Y421" i="35"/>
  <c r="Y422" i="35"/>
  <c r="Y423" i="35"/>
  <c r="Y424" i="35"/>
  <c r="Y425" i="35"/>
  <c r="Y426" i="35"/>
  <c r="Y427" i="35"/>
  <c r="Y428" i="35"/>
  <c r="Y429" i="35"/>
  <c r="Y430" i="35"/>
  <c r="Y431" i="35"/>
  <c r="Y432" i="35"/>
  <c r="Y433" i="35"/>
  <c r="Y434" i="35"/>
  <c r="Y435" i="35"/>
  <c r="Y436" i="35"/>
  <c r="Y437" i="35"/>
  <c r="Y438" i="35"/>
  <c r="Y439" i="35"/>
  <c r="Y440" i="35"/>
  <c r="Y441" i="35"/>
  <c r="Y442" i="35"/>
  <c r="Y443" i="35"/>
  <c r="Y444" i="35"/>
  <c r="Y445" i="35"/>
  <c r="Y446" i="35"/>
  <c r="Y447" i="35"/>
  <c r="Y448" i="35"/>
  <c r="Y449" i="35"/>
  <c r="Y450" i="35"/>
  <c r="Y451" i="35"/>
  <c r="Y452" i="35"/>
  <c r="Y453" i="35"/>
  <c r="Y454" i="35"/>
  <c r="Y455" i="35"/>
  <c r="Y456" i="35"/>
  <c r="Y457" i="35"/>
  <c r="Y458" i="35"/>
  <c r="Y459" i="35"/>
  <c r="Y460" i="35"/>
  <c r="Y461" i="35"/>
  <c r="Y462" i="35"/>
  <c r="Y463" i="35"/>
  <c r="Y464" i="35"/>
  <c r="Y465" i="35"/>
  <c r="Y466" i="35"/>
  <c r="Y467" i="35"/>
  <c r="Y468" i="35"/>
  <c r="Y469" i="35"/>
  <c r="Y470" i="35"/>
  <c r="Y471" i="35"/>
  <c r="Y472" i="35"/>
  <c r="Y473" i="35"/>
  <c r="Y474" i="35"/>
  <c r="Y475" i="35"/>
  <c r="Y476" i="35"/>
  <c r="Y477" i="35"/>
  <c r="Y478" i="35"/>
  <c r="Y479" i="35"/>
  <c r="Y480" i="35"/>
  <c r="Y481" i="35"/>
  <c r="Y482" i="35"/>
  <c r="Y483" i="35"/>
  <c r="Y484" i="35"/>
  <c r="Y485" i="35"/>
  <c r="Y486" i="35"/>
  <c r="Y487" i="35"/>
  <c r="Y488" i="35"/>
  <c r="Y489" i="35"/>
  <c r="Y490" i="35"/>
  <c r="Y491" i="35"/>
  <c r="Y492" i="35"/>
  <c r="Y493" i="35"/>
  <c r="Y494" i="35"/>
  <c r="Y495" i="35"/>
  <c r="Y496" i="35"/>
  <c r="Y497" i="35"/>
  <c r="Y498" i="35"/>
  <c r="Y499" i="35"/>
  <c r="Y500" i="35"/>
  <c r="Y501" i="35"/>
  <c r="Y502" i="35"/>
  <c r="Y503" i="35"/>
  <c r="Y504" i="35"/>
  <c r="Y505" i="35"/>
  <c r="Y506" i="35"/>
  <c r="Y507" i="35"/>
  <c r="Y508" i="35"/>
  <c r="Y509" i="35"/>
  <c r="Y510" i="35"/>
  <c r="Y511" i="35"/>
  <c r="Y512" i="35"/>
  <c r="Y513" i="35"/>
  <c r="Y514" i="35"/>
  <c r="Y515" i="35"/>
  <c r="Y516" i="35"/>
  <c r="Y517" i="35"/>
  <c r="Y518" i="35"/>
  <c r="Y519" i="35"/>
  <c r="Y520" i="35"/>
  <c r="Y521" i="35"/>
  <c r="Y522" i="35"/>
  <c r="Y523" i="35"/>
  <c r="Y524" i="35"/>
  <c r="Y525" i="35"/>
  <c r="Y526" i="35"/>
  <c r="Y527" i="35"/>
  <c r="Y528" i="35"/>
  <c r="Y529" i="35"/>
  <c r="Y530" i="35"/>
  <c r="Y531" i="35"/>
  <c r="Y532" i="35"/>
  <c r="Y533" i="35"/>
  <c r="Y534" i="35"/>
  <c r="Y535" i="35"/>
  <c r="Y536" i="35"/>
  <c r="Y537" i="35"/>
  <c r="Y538" i="35"/>
  <c r="Y539" i="35"/>
  <c r="Y540" i="35"/>
  <c r="Y541" i="35"/>
  <c r="Y542" i="35"/>
  <c r="Y543" i="35"/>
  <c r="Y544" i="35"/>
  <c r="Y545" i="35"/>
  <c r="Y546" i="35"/>
  <c r="Y547" i="35"/>
  <c r="Y548" i="35"/>
  <c r="Y549" i="35"/>
  <c r="Y550" i="35"/>
  <c r="Y551" i="35"/>
  <c r="Y552" i="35"/>
  <c r="Y553" i="35"/>
  <c r="Y554" i="35"/>
  <c r="Y555" i="35"/>
  <c r="Y556" i="35"/>
  <c r="Y557" i="35"/>
  <c r="Y558" i="35"/>
  <c r="Y559" i="35"/>
  <c r="Y560" i="35"/>
  <c r="Y561" i="35"/>
  <c r="Y562" i="35"/>
  <c r="Y563" i="35"/>
  <c r="Y564" i="35"/>
  <c r="Y565" i="35"/>
  <c r="Y566" i="35"/>
  <c r="Y567" i="35"/>
  <c r="Y568" i="35"/>
  <c r="Y569" i="35"/>
  <c r="Y570" i="35"/>
  <c r="Y571" i="35"/>
  <c r="Y572" i="35"/>
  <c r="Y573" i="35"/>
  <c r="Y574" i="35"/>
  <c r="Y575" i="35"/>
  <c r="Y576" i="35"/>
  <c r="Y577" i="35"/>
  <c r="Y578" i="35"/>
  <c r="Y579" i="35"/>
  <c r="Y580" i="35"/>
  <c r="Y581" i="35"/>
  <c r="Y582" i="35"/>
  <c r="Y583" i="35"/>
  <c r="Y584" i="35"/>
  <c r="Y585" i="35"/>
  <c r="Y586" i="35"/>
  <c r="Y587" i="35"/>
  <c r="Y588" i="35"/>
  <c r="Y589" i="35"/>
  <c r="Y590" i="35"/>
  <c r="Y591" i="35"/>
  <c r="Y592" i="35"/>
  <c r="Y593" i="35"/>
  <c r="Y594" i="35"/>
  <c r="Y595" i="35"/>
  <c r="Y596" i="35"/>
  <c r="Y597" i="35"/>
  <c r="Y598" i="35"/>
  <c r="Y599" i="35"/>
  <c r="Y600" i="35"/>
  <c r="Y601" i="35"/>
  <c r="Y602" i="35"/>
  <c r="Y603" i="35"/>
  <c r="Y604" i="35"/>
  <c r="Y605" i="35"/>
  <c r="Y606" i="35"/>
  <c r="Y607" i="35"/>
  <c r="Y608" i="35"/>
  <c r="Y609" i="35"/>
  <c r="Y610" i="35"/>
  <c r="Y611" i="35"/>
  <c r="Y612" i="35"/>
  <c r="Y613" i="35"/>
  <c r="Y614" i="35"/>
  <c r="Y615" i="35"/>
  <c r="Y616" i="35"/>
  <c r="Y617" i="35"/>
  <c r="Y618" i="35"/>
  <c r="Y619" i="35"/>
  <c r="Y620" i="35"/>
  <c r="Y419" i="35"/>
  <c r="H33" i="42"/>
  <c r="Y624" i="35"/>
  <c r="Y625" i="35"/>
  <c r="Y626" i="35"/>
  <c r="Y627" i="35"/>
  <c r="Y628" i="35"/>
  <c r="Y629" i="35"/>
  <c r="Y630" i="35"/>
  <c r="Y631" i="35"/>
  <c r="Y632" i="35"/>
  <c r="Y633" i="35"/>
  <c r="Y634" i="35"/>
  <c r="Y635" i="35"/>
  <c r="Y636" i="35"/>
  <c r="Y637" i="35"/>
  <c r="Y638" i="35"/>
  <c r="Y639" i="35"/>
  <c r="Y640" i="35"/>
  <c r="Y641" i="35"/>
  <c r="Y642" i="35"/>
  <c r="Y643" i="35"/>
  <c r="Y644" i="35"/>
  <c r="Y645" i="35"/>
  <c r="Y646" i="35"/>
  <c r="Y647" i="35"/>
  <c r="Y648" i="35"/>
  <c r="Y649" i="35"/>
  <c r="Y650" i="35"/>
  <c r="Y651" i="35"/>
  <c r="Y652" i="35"/>
  <c r="Y653" i="35"/>
  <c r="Y654" i="35"/>
  <c r="Y655" i="35"/>
  <c r="Y656" i="35"/>
  <c r="Y657" i="35"/>
  <c r="Y658" i="35"/>
  <c r="Y659" i="35"/>
  <c r="Y660" i="35"/>
  <c r="Y661" i="35"/>
  <c r="Y662" i="35"/>
  <c r="Y663" i="35"/>
  <c r="Y664" i="35"/>
  <c r="Y665" i="35"/>
  <c r="Y666" i="35"/>
  <c r="Y667" i="35"/>
  <c r="Y668" i="35"/>
  <c r="Y669" i="35"/>
  <c r="Y670" i="35"/>
  <c r="Y671" i="35"/>
  <c r="Y672" i="35"/>
  <c r="Y673" i="35"/>
  <c r="Y622" i="35"/>
  <c r="H34" i="42"/>
  <c r="H21" i="42"/>
  <c r="Z212" i="35"/>
  <c r="Z213" i="35"/>
  <c r="Z214" i="35"/>
  <c r="Z215" i="35"/>
  <c r="Z216" i="35"/>
  <c r="Z217" i="35"/>
  <c r="Z218" i="35"/>
  <c r="Z219" i="35"/>
  <c r="Z220" i="35"/>
  <c r="Z221" i="35"/>
  <c r="Z222" i="35"/>
  <c r="Z223" i="35"/>
  <c r="Z224" i="35"/>
  <c r="Z225" i="35"/>
  <c r="Z226" i="35"/>
  <c r="Z227" i="35"/>
  <c r="Z228" i="35"/>
  <c r="Z229" i="35"/>
  <c r="Z230" i="35"/>
  <c r="Z231" i="35"/>
  <c r="Z232" i="35"/>
  <c r="Z233" i="35"/>
  <c r="Z234" i="35"/>
  <c r="Z235" i="35"/>
  <c r="Z236" i="35"/>
  <c r="Z237" i="35"/>
  <c r="Z238" i="35"/>
  <c r="Z239" i="35"/>
  <c r="Z240" i="35"/>
  <c r="Z241" i="35"/>
  <c r="Z242" i="35"/>
  <c r="Z243" i="35"/>
  <c r="Z244" i="35"/>
  <c r="Z245" i="35"/>
  <c r="Z246" i="35"/>
  <c r="Z247" i="35"/>
  <c r="Z248" i="35"/>
  <c r="Z249" i="35"/>
  <c r="Z250" i="35"/>
  <c r="Z251" i="35"/>
  <c r="Z252" i="35"/>
  <c r="Z253" i="35"/>
  <c r="Z254" i="35"/>
  <c r="Z255" i="35"/>
  <c r="Z256" i="35"/>
  <c r="Z257" i="35"/>
  <c r="Z258" i="35"/>
  <c r="Z259" i="35"/>
  <c r="Z260" i="35"/>
  <c r="Z261" i="35"/>
  <c r="Z262" i="35"/>
  <c r="Z263" i="35"/>
  <c r="Z264" i="35"/>
  <c r="Z265" i="35"/>
  <c r="Z266" i="35"/>
  <c r="Z267" i="35"/>
  <c r="Z268" i="35"/>
  <c r="Z269" i="35"/>
  <c r="Z270" i="35"/>
  <c r="Z271" i="35"/>
  <c r="Z272" i="35"/>
  <c r="Z273" i="35"/>
  <c r="Z274" i="35"/>
  <c r="Z275" i="35"/>
  <c r="Z276" i="35"/>
  <c r="Z277" i="35"/>
  <c r="Z278" i="35"/>
  <c r="Z279" i="35"/>
  <c r="Z280" i="35"/>
  <c r="Z281" i="35"/>
  <c r="Z282" i="35"/>
  <c r="Z283" i="35"/>
  <c r="Z284" i="35"/>
  <c r="Z285" i="35"/>
  <c r="Z286" i="35"/>
  <c r="Z287" i="35"/>
  <c r="Z288" i="35"/>
  <c r="Z289" i="35"/>
  <c r="Z290" i="35"/>
  <c r="Z291" i="35"/>
  <c r="Z292" i="35"/>
  <c r="Z293" i="35"/>
  <c r="Z294" i="35"/>
  <c r="Z295" i="35"/>
  <c r="Z296" i="35"/>
  <c r="Z297" i="35"/>
  <c r="Z298" i="35"/>
  <c r="Z299" i="35"/>
  <c r="Z300" i="35"/>
  <c r="Z301" i="35"/>
  <c r="Z302" i="35"/>
  <c r="Z303" i="35"/>
  <c r="Z304" i="35"/>
  <c r="Z305" i="35"/>
  <c r="Z306" i="35"/>
  <c r="Z307" i="35"/>
  <c r="Z308" i="35"/>
  <c r="Z309" i="35"/>
  <c r="Z310" i="35"/>
  <c r="Z311" i="35"/>
  <c r="Z315" i="35"/>
  <c r="Z316" i="35"/>
  <c r="Z317" i="35"/>
  <c r="Z318" i="35"/>
  <c r="Z319" i="35"/>
  <c r="Z320" i="35"/>
  <c r="Z321" i="35"/>
  <c r="Z322" i="35"/>
  <c r="Z323" i="35"/>
  <c r="Z324" i="35"/>
  <c r="Z325" i="35"/>
  <c r="Z326" i="35"/>
  <c r="Z327" i="35"/>
  <c r="Z328" i="35"/>
  <c r="Z329" i="35"/>
  <c r="Z330" i="35"/>
  <c r="Z331" i="35"/>
  <c r="Z332" i="35"/>
  <c r="Z333" i="35"/>
  <c r="Z334" i="35"/>
  <c r="Z335" i="35"/>
  <c r="Z336" i="35"/>
  <c r="Z337" i="35"/>
  <c r="Z338" i="35"/>
  <c r="Z339" i="35"/>
  <c r="Z340" i="35"/>
  <c r="Z341" i="35"/>
  <c r="Z342" i="35"/>
  <c r="Z343" i="35"/>
  <c r="Z344" i="35"/>
  <c r="Z345" i="35"/>
  <c r="Z346" i="35"/>
  <c r="Z347" i="35"/>
  <c r="Z348" i="35"/>
  <c r="Z349" i="35"/>
  <c r="Z350" i="35"/>
  <c r="Z351" i="35"/>
  <c r="Z352" i="35"/>
  <c r="Z353" i="35"/>
  <c r="Z354" i="35"/>
  <c r="Z355" i="35"/>
  <c r="Z356" i="35"/>
  <c r="Z357" i="35"/>
  <c r="Z358" i="35"/>
  <c r="Z359" i="35"/>
  <c r="Z360" i="35"/>
  <c r="Z361" i="35"/>
  <c r="Z362" i="35"/>
  <c r="Z363" i="35"/>
  <c r="Z364" i="35"/>
  <c r="Z368" i="35"/>
  <c r="Z369" i="35"/>
  <c r="Z370" i="35"/>
  <c r="Z371" i="35"/>
  <c r="Z372" i="35"/>
  <c r="Z373" i="35"/>
  <c r="Z374" i="35"/>
  <c r="Z375" i="35"/>
  <c r="Z376" i="35"/>
  <c r="Z377" i="35"/>
  <c r="Z378" i="35"/>
  <c r="Z379" i="35"/>
  <c r="Z380" i="35"/>
  <c r="Z381" i="35"/>
  <c r="Z382" i="35"/>
  <c r="Z383" i="35"/>
  <c r="Z384" i="35"/>
  <c r="Z385" i="35"/>
  <c r="Z386" i="35"/>
  <c r="Z387" i="35"/>
  <c r="Z388" i="35"/>
  <c r="Z389" i="35"/>
  <c r="Z390" i="35"/>
  <c r="Z391" i="35"/>
  <c r="Z392" i="35"/>
  <c r="Z393" i="35"/>
  <c r="Z394" i="35"/>
  <c r="Z395" i="35"/>
  <c r="Z396" i="35"/>
  <c r="Z397" i="35"/>
  <c r="Z398" i="35"/>
  <c r="Z399" i="35"/>
  <c r="Z400" i="35"/>
  <c r="Z401" i="35"/>
  <c r="Z402" i="35"/>
  <c r="Z403" i="35"/>
  <c r="Z404" i="35"/>
  <c r="Z405" i="35"/>
  <c r="Z406" i="35"/>
  <c r="Z407" i="35"/>
  <c r="Z408" i="35"/>
  <c r="Z409" i="35"/>
  <c r="Z410" i="35"/>
  <c r="Z411" i="35"/>
  <c r="Z412" i="35"/>
  <c r="Z413" i="35"/>
  <c r="Z414" i="35"/>
  <c r="Z415" i="35"/>
  <c r="Z416" i="35"/>
  <c r="Z417" i="35"/>
  <c r="Z421" i="35"/>
  <c r="Z422" i="35"/>
  <c r="Z423" i="35"/>
  <c r="Z424" i="35"/>
  <c r="Z425" i="35"/>
  <c r="Z426" i="35"/>
  <c r="Z427" i="35"/>
  <c r="Z428" i="35"/>
  <c r="Z429" i="35"/>
  <c r="Z430" i="35"/>
  <c r="Z431" i="35"/>
  <c r="Z432" i="35"/>
  <c r="Z433" i="35"/>
  <c r="Z434" i="35"/>
  <c r="Z435" i="35"/>
  <c r="Z436" i="35"/>
  <c r="Z437" i="35"/>
  <c r="Z438" i="35"/>
  <c r="Z439" i="35"/>
  <c r="Z440" i="35"/>
  <c r="Z441" i="35"/>
  <c r="Z442" i="35"/>
  <c r="Z443" i="35"/>
  <c r="Z444" i="35"/>
  <c r="Z445" i="35"/>
  <c r="Z446" i="35"/>
  <c r="Z447" i="35"/>
  <c r="Z448" i="35"/>
  <c r="Z449" i="35"/>
  <c r="Z450" i="35"/>
  <c r="Z451" i="35"/>
  <c r="Z452" i="35"/>
  <c r="Z453" i="35"/>
  <c r="Z454" i="35"/>
  <c r="Z455" i="35"/>
  <c r="Z456" i="35"/>
  <c r="Z457" i="35"/>
  <c r="Z458" i="35"/>
  <c r="Z459" i="35"/>
  <c r="Z460" i="35"/>
  <c r="Z461" i="35"/>
  <c r="Z462" i="35"/>
  <c r="Z463" i="35"/>
  <c r="Z464" i="35"/>
  <c r="Z465" i="35"/>
  <c r="Z466" i="35"/>
  <c r="Z467" i="35"/>
  <c r="Z468" i="35"/>
  <c r="Z469" i="35"/>
  <c r="Z470" i="35"/>
  <c r="Z471" i="35"/>
  <c r="Z472" i="35"/>
  <c r="Z473" i="35"/>
  <c r="Z474" i="35"/>
  <c r="Z475" i="35"/>
  <c r="Z476" i="35"/>
  <c r="Z477" i="35"/>
  <c r="Z478" i="35"/>
  <c r="Z479" i="35"/>
  <c r="Z480" i="35"/>
  <c r="Z481" i="35"/>
  <c r="Z482" i="35"/>
  <c r="Z483" i="35"/>
  <c r="Z484" i="35"/>
  <c r="Z485" i="35"/>
  <c r="Z486" i="35"/>
  <c r="Z487" i="35"/>
  <c r="Z488" i="35"/>
  <c r="Z489" i="35"/>
  <c r="Z490" i="35"/>
  <c r="Z491" i="35"/>
  <c r="Z492" i="35"/>
  <c r="Z493" i="35"/>
  <c r="Z494" i="35"/>
  <c r="Z495" i="35"/>
  <c r="Z496" i="35"/>
  <c r="Z497" i="35"/>
  <c r="Z498" i="35"/>
  <c r="Z499" i="35"/>
  <c r="Z500" i="35"/>
  <c r="Z501" i="35"/>
  <c r="Z502" i="35"/>
  <c r="Z503" i="35"/>
  <c r="Z504" i="35"/>
  <c r="Z505" i="35"/>
  <c r="Z506" i="35"/>
  <c r="Z507" i="35"/>
  <c r="Z508" i="35"/>
  <c r="Z509" i="35"/>
  <c r="Z510" i="35"/>
  <c r="Z511" i="35"/>
  <c r="Z512" i="35"/>
  <c r="Z513" i="35"/>
  <c r="Z514" i="35"/>
  <c r="Z515" i="35"/>
  <c r="Z516" i="35"/>
  <c r="Z517" i="35"/>
  <c r="Z518" i="35"/>
  <c r="Z519" i="35"/>
  <c r="Z520" i="35"/>
  <c r="Z521" i="35"/>
  <c r="Z522" i="35"/>
  <c r="Z523" i="35"/>
  <c r="Z524" i="35"/>
  <c r="Z525" i="35"/>
  <c r="Z526" i="35"/>
  <c r="Z527" i="35"/>
  <c r="Z528" i="35"/>
  <c r="Z529" i="35"/>
  <c r="Z530" i="35"/>
  <c r="Z531" i="35"/>
  <c r="Z532" i="35"/>
  <c r="Z533" i="35"/>
  <c r="Z534" i="35"/>
  <c r="Z535" i="35"/>
  <c r="Z536" i="35"/>
  <c r="Z537" i="35"/>
  <c r="Z538" i="35"/>
  <c r="Z539" i="35"/>
  <c r="Z540" i="35"/>
  <c r="Z541" i="35"/>
  <c r="Z542" i="35"/>
  <c r="Z543" i="35"/>
  <c r="Z544" i="35"/>
  <c r="Z545" i="35"/>
  <c r="Z546" i="35"/>
  <c r="Z547" i="35"/>
  <c r="Z548" i="35"/>
  <c r="Z549" i="35"/>
  <c r="Z550" i="35"/>
  <c r="Z551" i="35"/>
  <c r="Z552" i="35"/>
  <c r="Z553" i="35"/>
  <c r="Z554" i="35"/>
  <c r="Z555" i="35"/>
  <c r="Z556" i="35"/>
  <c r="Z557" i="35"/>
  <c r="Z558" i="35"/>
  <c r="Z559" i="35"/>
  <c r="Z560" i="35"/>
  <c r="Z561" i="35"/>
  <c r="Z562" i="35"/>
  <c r="Z563" i="35"/>
  <c r="Z564" i="35"/>
  <c r="Z565" i="35"/>
  <c r="Z566" i="35"/>
  <c r="Z567" i="35"/>
  <c r="Z568" i="35"/>
  <c r="Z569" i="35"/>
  <c r="Z570" i="35"/>
  <c r="Z571" i="35"/>
  <c r="Z572" i="35"/>
  <c r="Z573" i="35"/>
  <c r="Z574" i="35"/>
  <c r="Z575" i="35"/>
  <c r="Z576" i="35"/>
  <c r="Z577" i="35"/>
  <c r="Z578" i="35"/>
  <c r="Z579" i="35"/>
  <c r="Z580" i="35"/>
  <c r="Z581" i="35"/>
  <c r="Z582" i="35"/>
  <c r="Z583" i="35"/>
  <c r="Z584" i="35"/>
  <c r="Z585" i="35"/>
  <c r="Z586" i="35"/>
  <c r="Z587" i="35"/>
  <c r="Z588" i="35"/>
  <c r="Z589" i="35"/>
  <c r="Z590" i="35"/>
  <c r="Z591" i="35"/>
  <c r="Z592" i="35"/>
  <c r="Z593" i="35"/>
  <c r="Z594" i="35"/>
  <c r="Z595" i="35"/>
  <c r="Z596" i="35"/>
  <c r="Z597" i="35"/>
  <c r="Z598" i="35"/>
  <c r="Z599" i="35"/>
  <c r="Z600" i="35"/>
  <c r="Z601" i="35"/>
  <c r="Z602" i="35"/>
  <c r="Z603" i="35"/>
  <c r="Z604" i="35"/>
  <c r="Z605" i="35"/>
  <c r="Z606" i="35"/>
  <c r="Z607" i="35"/>
  <c r="Z608" i="35"/>
  <c r="Z609" i="35"/>
  <c r="Z610" i="35"/>
  <c r="Z611" i="35"/>
  <c r="Z612" i="35"/>
  <c r="Z613" i="35"/>
  <c r="Z614" i="35"/>
  <c r="Z615" i="35"/>
  <c r="Z616" i="35"/>
  <c r="Z617" i="35"/>
  <c r="Z618" i="35"/>
  <c r="Z619" i="35"/>
  <c r="Z620" i="35"/>
  <c r="Z624" i="35"/>
  <c r="Z625" i="35"/>
  <c r="Z626" i="35"/>
  <c r="Z627" i="35"/>
  <c r="Z628" i="35"/>
  <c r="Z629" i="35"/>
  <c r="Z630" i="35"/>
  <c r="Z631" i="35"/>
  <c r="Z632" i="35"/>
  <c r="Z633" i="35"/>
  <c r="Z634" i="35"/>
  <c r="Z635" i="35"/>
  <c r="Z636" i="35"/>
  <c r="Z637" i="35"/>
  <c r="Z638" i="35"/>
  <c r="Z639" i="35"/>
  <c r="Z640" i="35"/>
  <c r="Z641" i="35"/>
  <c r="Z642" i="35"/>
  <c r="Z643" i="35"/>
  <c r="Z644" i="35"/>
  <c r="Z645" i="35"/>
  <c r="Z646" i="35"/>
  <c r="Z647" i="35"/>
  <c r="Z648" i="35"/>
  <c r="Z649" i="35"/>
  <c r="Z650" i="35"/>
  <c r="Z651" i="35"/>
  <c r="Z652" i="35"/>
  <c r="Z653" i="35"/>
  <c r="Z654" i="35"/>
  <c r="Z655" i="35"/>
  <c r="Z656" i="35"/>
  <c r="Z657" i="35"/>
  <c r="Z658" i="35"/>
  <c r="Z659" i="35"/>
  <c r="Z660" i="35"/>
  <c r="Z661" i="35"/>
  <c r="Z662" i="35"/>
  <c r="Z663" i="35"/>
  <c r="Z664" i="35"/>
  <c r="Z665" i="35"/>
  <c r="Z666" i="35"/>
  <c r="Z667" i="35"/>
  <c r="Z668" i="35"/>
  <c r="Z669" i="35"/>
  <c r="Z670" i="35"/>
  <c r="Z671" i="35"/>
  <c r="Z672" i="35"/>
  <c r="Z673" i="35"/>
  <c r="I21" i="42"/>
  <c r="E66" i="45"/>
  <c r="D66" i="45"/>
  <c r="F66" i="45"/>
  <c r="J7" i="42"/>
  <c r="AA212" i="35"/>
  <c r="AA213" i="35"/>
  <c r="AA214" i="35"/>
  <c r="AA215" i="35"/>
  <c r="AA216" i="35"/>
  <c r="AA217" i="35"/>
  <c r="AA218" i="35"/>
  <c r="AA219" i="35"/>
  <c r="AA220" i="35"/>
  <c r="AA221" i="35"/>
  <c r="AA222" i="35"/>
  <c r="AA223" i="35"/>
  <c r="AA224" i="35"/>
  <c r="AA225" i="35"/>
  <c r="AA226" i="35"/>
  <c r="AA227" i="35"/>
  <c r="AA228" i="35"/>
  <c r="AA229" i="35"/>
  <c r="AA230" i="35"/>
  <c r="AA231" i="35"/>
  <c r="AA232" i="35"/>
  <c r="AA233" i="35"/>
  <c r="AA234" i="35"/>
  <c r="AA235" i="35"/>
  <c r="AA236" i="35"/>
  <c r="AA237" i="35"/>
  <c r="AA238" i="35"/>
  <c r="AA239" i="35"/>
  <c r="AA240" i="35"/>
  <c r="AA241" i="35"/>
  <c r="AA242" i="35"/>
  <c r="AA243" i="35"/>
  <c r="AA244" i="35"/>
  <c r="AA245" i="35"/>
  <c r="AA246" i="35"/>
  <c r="AA247" i="35"/>
  <c r="AA248" i="35"/>
  <c r="AA249" i="35"/>
  <c r="AA250" i="35"/>
  <c r="AA251" i="35"/>
  <c r="AA252" i="35"/>
  <c r="AA253" i="35"/>
  <c r="AA254" i="35"/>
  <c r="AA255" i="35"/>
  <c r="AA256" i="35"/>
  <c r="AA257" i="35"/>
  <c r="AA258" i="35"/>
  <c r="AA259" i="35"/>
  <c r="AA260" i="35"/>
  <c r="AA261" i="35"/>
  <c r="AA262" i="35"/>
  <c r="AA263" i="35"/>
  <c r="AA264" i="35"/>
  <c r="AA265" i="35"/>
  <c r="AA266" i="35"/>
  <c r="AA267" i="35"/>
  <c r="AA268" i="35"/>
  <c r="AA269" i="35"/>
  <c r="AA270" i="35"/>
  <c r="AA271" i="35"/>
  <c r="AA272" i="35"/>
  <c r="AA273" i="35"/>
  <c r="AA274" i="35"/>
  <c r="AA275" i="35"/>
  <c r="AA276" i="35"/>
  <c r="AA277" i="35"/>
  <c r="AA278" i="35"/>
  <c r="AA279" i="35"/>
  <c r="AA280" i="35"/>
  <c r="AA281" i="35"/>
  <c r="AA282" i="35"/>
  <c r="AA283" i="35"/>
  <c r="AA284" i="35"/>
  <c r="AA285" i="35"/>
  <c r="AA286" i="35"/>
  <c r="AA287" i="35"/>
  <c r="AA288" i="35"/>
  <c r="AA289" i="35"/>
  <c r="AA290" i="35"/>
  <c r="AA291" i="35"/>
  <c r="AA292" i="35"/>
  <c r="AA293" i="35"/>
  <c r="AA294" i="35"/>
  <c r="AA295" i="35"/>
  <c r="AA296" i="35"/>
  <c r="AA297" i="35"/>
  <c r="AA298" i="35"/>
  <c r="AA299" i="35"/>
  <c r="AA300" i="35"/>
  <c r="AA301" i="35"/>
  <c r="AA302" i="35"/>
  <c r="AA303" i="35"/>
  <c r="AA304" i="35"/>
  <c r="AA305" i="35"/>
  <c r="AA306" i="35"/>
  <c r="AA307" i="35"/>
  <c r="AA308" i="35"/>
  <c r="AA309" i="35"/>
  <c r="AA310" i="35"/>
  <c r="AA311" i="35"/>
  <c r="AA210" i="35"/>
  <c r="J30" i="42"/>
  <c r="K7" i="42"/>
  <c r="AB212" i="35"/>
  <c r="AB213" i="35"/>
  <c r="AB214" i="35"/>
  <c r="AB215" i="35"/>
  <c r="AB216" i="35"/>
  <c r="AB217" i="35"/>
  <c r="AB218" i="35"/>
  <c r="AB219" i="35"/>
  <c r="AB220" i="35"/>
  <c r="AB221" i="35"/>
  <c r="AB222" i="35"/>
  <c r="AB223" i="35"/>
  <c r="AB224" i="35"/>
  <c r="AB225" i="35"/>
  <c r="AB226" i="35"/>
  <c r="AB227" i="35"/>
  <c r="AB228" i="35"/>
  <c r="AB229" i="35"/>
  <c r="AB230" i="35"/>
  <c r="AB231" i="35"/>
  <c r="AB232" i="35"/>
  <c r="AB233" i="35"/>
  <c r="AB234" i="35"/>
  <c r="AB235" i="35"/>
  <c r="AB236" i="35"/>
  <c r="AB237" i="35"/>
  <c r="AB238" i="35"/>
  <c r="AB239" i="35"/>
  <c r="AB240" i="35"/>
  <c r="AB241" i="35"/>
  <c r="AB242" i="35"/>
  <c r="AB243" i="35"/>
  <c r="AB244" i="35"/>
  <c r="AB245" i="35"/>
  <c r="AB246" i="35"/>
  <c r="AB247" i="35"/>
  <c r="AB248" i="35"/>
  <c r="AB249" i="35"/>
  <c r="AB250" i="35"/>
  <c r="AB251" i="35"/>
  <c r="AB252" i="35"/>
  <c r="AB253" i="35"/>
  <c r="AB254" i="35"/>
  <c r="AB255" i="35"/>
  <c r="AB256" i="35"/>
  <c r="AB257" i="35"/>
  <c r="AB258" i="35"/>
  <c r="AB259" i="35"/>
  <c r="AB260" i="35"/>
  <c r="AB261" i="35"/>
  <c r="AB262" i="35"/>
  <c r="AB263" i="35"/>
  <c r="AB264" i="35"/>
  <c r="AB265" i="35"/>
  <c r="AB266" i="35"/>
  <c r="AB267" i="35"/>
  <c r="AB268" i="35"/>
  <c r="AB269" i="35"/>
  <c r="AB270" i="35"/>
  <c r="AB271" i="35"/>
  <c r="AB272" i="35"/>
  <c r="AB273" i="35"/>
  <c r="AB274" i="35"/>
  <c r="AB275" i="35"/>
  <c r="AB276" i="35"/>
  <c r="AB277" i="35"/>
  <c r="AB278" i="35"/>
  <c r="AB279" i="35"/>
  <c r="AB280" i="35"/>
  <c r="AB281" i="35"/>
  <c r="AB282" i="35"/>
  <c r="AB283" i="35"/>
  <c r="AB284" i="35"/>
  <c r="AB285" i="35"/>
  <c r="AB286" i="35"/>
  <c r="AB287" i="35"/>
  <c r="AB288" i="35"/>
  <c r="AB289" i="35"/>
  <c r="AB290" i="35"/>
  <c r="AB291" i="35"/>
  <c r="AB292" i="35"/>
  <c r="AB293" i="35"/>
  <c r="AB294" i="35"/>
  <c r="AB295" i="35"/>
  <c r="AB296" i="35"/>
  <c r="AB297" i="35"/>
  <c r="AB298" i="35"/>
  <c r="AB299" i="35"/>
  <c r="AB300" i="35"/>
  <c r="AB301" i="35"/>
  <c r="AB302" i="35"/>
  <c r="AB303" i="35"/>
  <c r="AB304" i="35"/>
  <c r="AB305" i="35"/>
  <c r="AB306" i="35"/>
  <c r="AB307" i="35"/>
  <c r="AB308" i="35"/>
  <c r="AB309" i="35"/>
  <c r="AB310" i="35"/>
  <c r="AB311" i="35"/>
  <c r="AB210" i="35"/>
  <c r="K30" i="42"/>
  <c r="L7" i="42"/>
  <c r="AC212" i="35"/>
  <c r="AC213" i="35"/>
  <c r="AC214" i="35"/>
  <c r="AC215" i="35"/>
  <c r="AC216" i="35"/>
  <c r="AC217" i="35"/>
  <c r="AC218" i="35"/>
  <c r="AC219" i="35"/>
  <c r="AC220" i="35"/>
  <c r="AC221" i="35"/>
  <c r="AC222" i="35"/>
  <c r="AC223" i="35"/>
  <c r="AC224" i="35"/>
  <c r="AC225" i="35"/>
  <c r="AC226" i="35"/>
  <c r="AC227" i="35"/>
  <c r="AC228" i="35"/>
  <c r="AC229" i="35"/>
  <c r="AC230" i="35"/>
  <c r="AC231" i="35"/>
  <c r="AC232" i="35"/>
  <c r="AC233" i="35"/>
  <c r="AC234" i="35"/>
  <c r="AC235" i="35"/>
  <c r="AC236" i="35"/>
  <c r="AC237" i="35"/>
  <c r="AC238" i="35"/>
  <c r="AC239" i="35"/>
  <c r="AC240" i="35"/>
  <c r="AC241" i="35"/>
  <c r="AC242" i="35"/>
  <c r="AC243" i="35"/>
  <c r="AC244" i="35"/>
  <c r="AC245" i="35"/>
  <c r="AC246" i="35"/>
  <c r="AC247" i="35"/>
  <c r="AC248" i="35"/>
  <c r="AC249" i="35"/>
  <c r="AC250" i="35"/>
  <c r="AC251" i="35"/>
  <c r="AC252" i="35"/>
  <c r="AC253" i="35"/>
  <c r="AC254" i="35"/>
  <c r="AC255" i="35"/>
  <c r="AC256" i="35"/>
  <c r="AC257" i="35"/>
  <c r="AC258" i="35"/>
  <c r="AC259" i="35"/>
  <c r="AC260" i="35"/>
  <c r="AC261" i="35"/>
  <c r="AC262" i="35"/>
  <c r="AC263" i="35"/>
  <c r="AC264" i="35"/>
  <c r="AC265" i="35"/>
  <c r="AC266" i="35"/>
  <c r="AC267" i="35"/>
  <c r="AC268" i="35"/>
  <c r="AC269" i="35"/>
  <c r="AC270" i="35"/>
  <c r="AC271" i="35"/>
  <c r="AC272" i="35"/>
  <c r="AC273" i="35"/>
  <c r="AC274" i="35"/>
  <c r="AC210" i="35"/>
  <c r="L30" i="42"/>
  <c r="AC275" i="35"/>
  <c r="AC276" i="35"/>
  <c r="AC277" i="35"/>
  <c r="AC278" i="35"/>
  <c r="AC279" i="35"/>
  <c r="AC280" i="35"/>
  <c r="AC281" i="35"/>
  <c r="AC282" i="35"/>
  <c r="AC283" i="35"/>
  <c r="AC284" i="35"/>
  <c r="AC285" i="35"/>
  <c r="AC286" i="35"/>
  <c r="AC287" i="35"/>
  <c r="AC288" i="35"/>
  <c r="AC289" i="35"/>
  <c r="AC290" i="35"/>
  <c r="AC291" i="35"/>
  <c r="AC292" i="35"/>
  <c r="AC293" i="35"/>
  <c r="AC294" i="35"/>
  <c r="AC295" i="35"/>
  <c r="AC296" i="35"/>
  <c r="AC297" i="35"/>
  <c r="AC298" i="35"/>
  <c r="AC299" i="35"/>
  <c r="AC300" i="35"/>
  <c r="AC301" i="35"/>
  <c r="AC302" i="35"/>
  <c r="AC303" i="35"/>
  <c r="AC304" i="35"/>
  <c r="AC305" i="35"/>
  <c r="AC306" i="35"/>
  <c r="AC307" i="35"/>
  <c r="AC308" i="35"/>
  <c r="AC309" i="35"/>
  <c r="AC310" i="35"/>
  <c r="AC311" i="35"/>
  <c r="M7" i="42"/>
  <c r="AD212" i="35"/>
  <c r="AD213" i="35"/>
  <c r="AD214" i="35"/>
  <c r="AD215" i="35"/>
  <c r="AD216" i="35"/>
  <c r="AD217" i="35"/>
  <c r="AD218" i="35"/>
  <c r="AD219" i="35"/>
  <c r="AD220" i="35"/>
  <c r="AD221" i="35"/>
  <c r="AD222" i="35"/>
  <c r="AD223" i="35"/>
  <c r="AD224" i="35"/>
  <c r="AD225" i="35"/>
  <c r="AD226" i="35"/>
  <c r="AD227" i="35"/>
  <c r="AD228" i="35"/>
  <c r="AD229" i="35"/>
  <c r="AD230" i="35"/>
  <c r="AD231" i="35"/>
  <c r="AD232" i="35"/>
  <c r="AD233" i="35"/>
  <c r="AD234" i="35"/>
  <c r="AD235" i="35"/>
  <c r="AD236" i="35"/>
  <c r="AD237" i="35"/>
  <c r="AD238" i="35"/>
  <c r="AD239" i="35"/>
  <c r="AD240" i="35"/>
  <c r="AD241" i="35"/>
  <c r="AD242" i="35"/>
  <c r="AD243" i="35"/>
  <c r="AD244" i="35"/>
  <c r="AD245" i="35"/>
  <c r="AD246" i="35"/>
  <c r="AD247" i="35"/>
  <c r="AD248" i="35"/>
  <c r="AD249" i="35"/>
  <c r="AD250" i="35"/>
  <c r="AD251" i="35"/>
  <c r="AD252" i="35"/>
  <c r="AD253" i="35"/>
  <c r="AD254" i="35"/>
  <c r="AD255" i="35"/>
  <c r="AD256" i="35"/>
  <c r="AD257" i="35"/>
  <c r="AD258" i="35"/>
  <c r="AD259" i="35"/>
  <c r="AD260" i="35"/>
  <c r="AD261" i="35"/>
  <c r="AD262" i="35"/>
  <c r="AD263" i="35"/>
  <c r="AD264" i="35"/>
  <c r="AD265" i="35"/>
  <c r="AD266" i="35"/>
  <c r="AD267" i="35"/>
  <c r="AD268" i="35"/>
  <c r="AD269" i="35"/>
  <c r="AD270" i="35"/>
  <c r="AD271" i="35"/>
  <c r="AD272" i="35"/>
  <c r="AD273" i="35"/>
  <c r="AD274" i="35"/>
  <c r="AD275" i="35"/>
  <c r="AD276" i="35"/>
  <c r="AD277" i="35"/>
  <c r="AD278" i="35"/>
  <c r="AD279" i="35"/>
  <c r="AD280" i="35"/>
  <c r="AD281" i="35"/>
  <c r="AD282" i="35"/>
  <c r="AD283" i="35"/>
  <c r="AD284" i="35"/>
  <c r="AD285" i="35"/>
  <c r="AD286" i="35"/>
  <c r="AD287" i="35"/>
  <c r="AD288" i="35"/>
  <c r="AD289" i="35"/>
  <c r="AD290" i="35"/>
  <c r="AD291" i="35"/>
  <c r="AD292" i="35"/>
  <c r="AD293" i="35"/>
  <c r="AD294" i="35"/>
  <c r="AD295" i="35"/>
  <c r="AD296" i="35"/>
  <c r="AD297" i="35"/>
  <c r="AD298" i="35"/>
  <c r="AD299" i="35"/>
  <c r="AD300" i="35"/>
  <c r="AD301" i="35"/>
  <c r="AD302" i="35"/>
  <c r="AD303" i="35"/>
  <c r="AD304" i="35"/>
  <c r="AD305" i="35"/>
  <c r="AD306" i="35"/>
  <c r="AD307" i="35"/>
  <c r="AD308" i="35"/>
  <c r="AD309" i="35"/>
  <c r="AD310" i="35"/>
  <c r="AD311" i="35"/>
  <c r="AD210" i="35"/>
  <c r="M30" i="42"/>
  <c r="N7" i="42"/>
  <c r="AE212" i="35"/>
  <c r="AE213" i="35"/>
  <c r="AE214" i="35"/>
  <c r="AE215" i="35"/>
  <c r="AE216" i="35"/>
  <c r="AE217" i="35"/>
  <c r="AE218" i="35"/>
  <c r="AE219" i="35"/>
  <c r="AE220" i="35"/>
  <c r="AE221" i="35"/>
  <c r="AE222" i="35"/>
  <c r="AE223" i="35"/>
  <c r="AE224" i="35"/>
  <c r="AE225" i="35"/>
  <c r="AE226" i="35"/>
  <c r="AE227" i="35"/>
  <c r="AE228" i="35"/>
  <c r="AE229" i="35"/>
  <c r="AE230" i="35"/>
  <c r="AE231" i="35"/>
  <c r="AE232" i="35"/>
  <c r="AE233" i="35"/>
  <c r="AE234" i="35"/>
  <c r="AE235" i="35"/>
  <c r="AE236" i="35"/>
  <c r="AE237" i="35"/>
  <c r="AE238" i="35"/>
  <c r="AE239" i="35"/>
  <c r="AE240" i="35"/>
  <c r="AE241" i="35"/>
  <c r="AE242" i="35"/>
  <c r="AE243" i="35"/>
  <c r="AE244" i="35"/>
  <c r="AE245" i="35"/>
  <c r="AE246" i="35"/>
  <c r="AE247" i="35"/>
  <c r="AE248" i="35"/>
  <c r="AE249" i="35"/>
  <c r="AE250" i="35"/>
  <c r="AE251" i="35"/>
  <c r="AE252" i="35"/>
  <c r="AE253" i="35"/>
  <c r="AE254" i="35"/>
  <c r="AE255" i="35"/>
  <c r="AE256" i="35"/>
  <c r="AE257" i="35"/>
  <c r="AE258" i="35"/>
  <c r="AE259" i="35"/>
  <c r="AE260" i="35"/>
  <c r="AE261" i="35"/>
  <c r="AE262" i="35"/>
  <c r="AE263" i="35"/>
  <c r="AE264" i="35"/>
  <c r="AE265" i="35"/>
  <c r="AE266" i="35"/>
  <c r="AE267" i="35"/>
  <c r="AE268" i="35"/>
  <c r="AE269" i="35"/>
  <c r="AE270" i="35"/>
  <c r="AE271" i="35"/>
  <c r="AE272" i="35"/>
  <c r="AE273" i="35"/>
  <c r="AE274" i="35"/>
  <c r="AE275" i="35"/>
  <c r="AE276" i="35"/>
  <c r="AE277" i="35"/>
  <c r="AE278" i="35"/>
  <c r="AE279" i="35"/>
  <c r="AE280" i="35"/>
  <c r="AE281" i="35"/>
  <c r="AE282" i="35"/>
  <c r="AE283" i="35"/>
  <c r="AE284" i="35"/>
  <c r="AE285" i="35"/>
  <c r="AE286" i="35"/>
  <c r="AE287" i="35"/>
  <c r="AE288" i="35"/>
  <c r="AE289" i="35"/>
  <c r="AE290" i="35"/>
  <c r="AE291" i="35"/>
  <c r="AE292" i="35"/>
  <c r="AE293" i="35"/>
  <c r="AE294" i="35"/>
  <c r="AE295" i="35"/>
  <c r="AE296" i="35"/>
  <c r="AE297" i="35"/>
  <c r="AE298" i="35"/>
  <c r="AE299" i="35"/>
  <c r="AE300" i="35"/>
  <c r="AE301" i="35"/>
  <c r="AE302" i="35"/>
  <c r="AE303" i="35"/>
  <c r="AE304" i="35"/>
  <c r="AE305" i="35"/>
  <c r="AE306" i="35"/>
  <c r="AE307" i="35"/>
  <c r="AE308" i="35"/>
  <c r="AE309" i="35"/>
  <c r="AE310" i="35"/>
  <c r="AE311" i="35"/>
  <c r="AA315" i="35"/>
  <c r="AA316" i="35"/>
  <c r="AA317" i="35"/>
  <c r="AA318" i="35"/>
  <c r="AA319" i="35"/>
  <c r="AA320" i="35"/>
  <c r="AA321" i="35"/>
  <c r="AA322" i="35"/>
  <c r="AA323" i="35"/>
  <c r="AA324" i="35"/>
  <c r="AA325" i="35"/>
  <c r="AA326" i="35"/>
  <c r="AA327" i="35"/>
  <c r="AA328" i="35"/>
  <c r="AA329" i="35"/>
  <c r="AA330" i="35"/>
  <c r="AA331" i="35"/>
  <c r="AA332" i="35"/>
  <c r="AA333" i="35"/>
  <c r="AA334" i="35"/>
  <c r="AA335" i="35"/>
  <c r="AA336" i="35"/>
  <c r="AA337" i="35"/>
  <c r="AA338" i="35"/>
  <c r="AA339" i="35"/>
  <c r="AA340" i="35"/>
  <c r="AA341" i="35"/>
  <c r="AA342" i="35"/>
  <c r="AA343" i="35"/>
  <c r="AA344" i="35"/>
  <c r="AA345" i="35"/>
  <c r="AA346" i="35"/>
  <c r="AA347" i="35"/>
  <c r="AA348" i="35"/>
  <c r="AA349" i="35"/>
  <c r="AA350" i="35"/>
  <c r="AA351" i="35"/>
  <c r="AA352" i="35"/>
  <c r="AA353" i="35"/>
  <c r="AA354" i="35"/>
  <c r="AA355" i="35"/>
  <c r="AA356" i="35"/>
  <c r="AA357" i="35"/>
  <c r="AA358" i="35"/>
  <c r="AA359" i="35"/>
  <c r="AA360" i="35"/>
  <c r="AA361" i="35"/>
  <c r="AA362" i="35"/>
  <c r="AA363" i="35"/>
  <c r="AA364" i="35"/>
  <c r="AA368" i="35"/>
  <c r="AA369" i="35"/>
  <c r="AA370" i="35"/>
  <c r="AA371" i="35"/>
  <c r="AA372" i="35"/>
  <c r="AA373" i="35"/>
  <c r="AA374" i="35"/>
  <c r="AA375" i="35"/>
  <c r="AA376" i="35"/>
  <c r="AA377" i="35"/>
  <c r="AA378" i="35"/>
  <c r="AA379" i="35"/>
  <c r="AA380" i="35"/>
  <c r="AA381" i="35"/>
  <c r="AA382" i="35"/>
  <c r="AA383" i="35"/>
  <c r="AA384" i="35"/>
  <c r="AA385" i="35"/>
  <c r="AA386" i="35"/>
  <c r="AA387" i="35"/>
  <c r="AA388" i="35"/>
  <c r="AA389" i="35"/>
  <c r="AA390" i="35"/>
  <c r="AA391" i="35"/>
  <c r="AA392" i="35"/>
  <c r="AA393" i="35"/>
  <c r="AA394" i="35"/>
  <c r="AA395" i="35"/>
  <c r="AA396" i="35"/>
  <c r="AA397" i="35"/>
  <c r="AA398" i="35"/>
  <c r="AA399" i="35"/>
  <c r="AA400" i="35"/>
  <c r="AA401" i="35"/>
  <c r="AA402" i="35"/>
  <c r="AA403" i="35"/>
  <c r="AA404" i="35"/>
  <c r="AA405" i="35"/>
  <c r="AA406" i="35"/>
  <c r="AA407" i="35"/>
  <c r="AA408" i="35"/>
  <c r="AA409" i="35"/>
  <c r="AA410" i="35"/>
  <c r="AA411" i="35"/>
  <c r="AA412" i="35"/>
  <c r="AA413" i="35"/>
  <c r="AA414" i="35"/>
  <c r="AA415" i="35"/>
  <c r="AA416" i="35"/>
  <c r="AA417" i="35"/>
  <c r="AA421" i="35"/>
  <c r="AA422" i="35"/>
  <c r="AA423" i="35"/>
  <c r="AA424" i="35"/>
  <c r="AA425" i="35"/>
  <c r="AA426" i="35"/>
  <c r="AA427" i="35"/>
  <c r="AA428" i="35"/>
  <c r="AA429" i="35"/>
  <c r="AA430" i="35"/>
  <c r="AA431" i="35"/>
  <c r="AA432" i="35"/>
  <c r="AA433" i="35"/>
  <c r="AA434" i="35"/>
  <c r="AA435" i="35"/>
  <c r="AA436" i="35"/>
  <c r="AA437" i="35"/>
  <c r="AA438" i="35"/>
  <c r="AA439" i="35"/>
  <c r="AA440" i="35"/>
  <c r="AA441" i="35"/>
  <c r="AA442" i="35"/>
  <c r="AA443" i="35"/>
  <c r="AA444" i="35"/>
  <c r="AA445" i="35"/>
  <c r="AA446" i="35"/>
  <c r="AA447" i="35"/>
  <c r="AA448" i="35"/>
  <c r="AA449" i="35"/>
  <c r="AA450" i="35"/>
  <c r="AA451" i="35"/>
  <c r="AA452" i="35"/>
  <c r="AA453" i="35"/>
  <c r="AA454" i="35"/>
  <c r="AA455" i="35"/>
  <c r="AA456" i="35"/>
  <c r="AA457" i="35"/>
  <c r="AA458" i="35"/>
  <c r="AA459" i="35"/>
  <c r="AA460" i="35"/>
  <c r="AA461" i="35"/>
  <c r="AA462" i="35"/>
  <c r="AA463" i="35"/>
  <c r="AA464" i="35"/>
  <c r="AA465" i="35"/>
  <c r="AA466" i="35"/>
  <c r="AA467" i="35"/>
  <c r="AA468" i="35"/>
  <c r="AA469" i="35"/>
  <c r="AA470" i="35"/>
  <c r="AA471" i="35"/>
  <c r="AA472" i="35"/>
  <c r="AA473" i="35"/>
  <c r="AA474" i="35"/>
  <c r="AA475" i="35"/>
  <c r="AA476" i="35"/>
  <c r="AA477" i="35"/>
  <c r="AA478" i="35"/>
  <c r="AA479" i="35"/>
  <c r="AA480" i="35"/>
  <c r="AA481" i="35"/>
  <c r="AA482" i="35"/>
  <c r="AA483" i="35"/>
  <c r="AA484" i="35"/>
  <c r="AA485" i="35"/>
  <c r="AA486" i="35"/>
  <c r="AA487" i="35"/>
  <c r="AA488" i="35"/>
  <c r="AA489" i="35"/>
  <c r="AA490" i="35"/>
  <c r="AA491" i="35"/>
  <c r="AA492" i="35"/>
  <c r="AA493" i="35"/>
  <c r="AA494" i="35"/>
  <c r="AA495" i="35"/>
  <c r="AA496" i="35"/>
  <c r="AA497" i="35"/>
  <c r="AA498" i="35"/>
  <c r="AA499" i="35"/>
  <c r="AA500" i="35"/>
  <c r="AA501" i="35"/>
  <c r="AA502" i="35"/>
  <c r="AA503" i="35"/>
  <c r="AA504" i="35"/>
  <c r="AA505" i="35"/>
  <c r="AA506" i="35"/>
  <c r="AA507" i="35"/>
  <c r="AA508" i="35"/>
  <c r="AA509" i="35"/>
  <c r="AA510" i="35"/>
  <c r="AA511" i="35"/>
  <c r="AA512" i="35"/>
  <c r="AA513" i="35"/>
  <c r="AA514" i="35"/>
  <c r="AA515" i="35"/>
  <c r="AA516" i="35"/>
  <c r="AA517" i="35"/>
  <c r="AA518" i="35"/>
  <c r="AA519" i="35"/>
  <c r="AA520" i="35"/>
  <c r="AA521" i="35"/>
  <c r="AA522" i="35"/>
  <c r="AA523" i="35"/>
  <c r="AA524" i="35"/>
  <c r="AA525" i="35"/>
  <c r="AA526" i="35"/>
  <c r="AA527" i="35"/>
  <c r="AA528" i="35"/>
  <c r="AA529" i="35"/>
  <c r="AA530" i="35"/>
  <c r="AA531" i="35"/>
  <c r="AA532" i="35"/>
  <c r="AA533" i="35"/>
  <c r="AA534" i="35"/>
  <c r="AA535" i="35"/>
  <c r="AA536" i="35"/>
  <c r="AA537" i="35"/>
  <c r="AA538" i="35"/>
  <c r="AA539" i="35"/>
  <c r="AA540" i="35"/>
  <c r="AA541" i="35"/>
  <c r="AA542" i="35"/>
  <c r="AA543" i="35"/>
  <c r="AA544" i="35"/>
  <c r="AA545" i="35"/>
  <c r="AA546" i="35"/>
  <c r="AA547" i="35"/>
  <c r="AA548" i="35"/>
  <c r="AA549" i="35"/>
  <c r="AA550" i="35"/>
  <c r="AA551" i="35"/>
  <c r="AA552" i="35"/>
  <c r="AA553" i="35"/>
  <c r="AA554" i="35"/>
  <c r="AA555" i="35"/>
  <c r="AA556" i="35"/>
  <c r="AA557" i="35"/>
  <c r="AA558" i="35"/>
  <c r="AA559" i="35"/>
  <c r="AA560" i="35"/>
  <c r="AA561" i="35"/>
  <c r="AA562" i="35"/>
  <c r="AA563" i="35"/>
  <c r="AA564" i="35"/>
  <c r="AA565" i="35"/>
  <c r="AA566" i="35"/>
  <c r="AA567" i="35"/>
  <c r="AA568" i="35"/>
  <c r="AA569" i="35"/>
  <c r="AA570" i="35"/>
  <c r="AA571" i="35"/>
  <c r="AA572" i="35"/>
  <c r="AA573" i="35"/>
  <c r="AA574" i="35"/>
  <c r="AA575" i="35"/>
  <c r="AA576" i="35"/>
  <c r="AA577" i="35"/>
  <c r="AA578" i="35"/>
  <c r="AA579" i="35"/>
  <c r="AA580" i="35"/>
  <c r="AA581" i="35"/>
  <c r="AA582" i="35"/>
  <c r="AA583" i="35"/>
  <c r="AA584" i="35"/>
  <c r="AA585" i="35"/>
  <c r="AA586" i="35"/>
  <c r="AA587" i="35"/>
  <c r="AA588" i="35"/>
  <c r="AA589" i="35"/>
  <c r="AA590" i="35"/>
  <c r="AA591" i="35"/>
  <c r="AA592" i="35"/>
  <c r="AA593" i="35"/>
  <c r="AA594" i="35"/>
  <c r="AA595" i="35"/>
  <c r="AA596" i="35"/>
  <c r="AA597" i="35"/>
  <c r="AA598" i="35"/>
  <c r="AA599" i="35"/>
  <c r="AA600" i="35"/>
  <c r="AA601" i="35"/>
  <c r="AA602" i="35"/>
  <c r="AA603" i="35"/>
  <c r="AA604" i="35"/>
  <c r="AA605" i="35"/>
  <c r="AA606" i="35"/>
  <c r="AA607" i="35"/>
  <c r="AA608" i="35"/>
  <c r="AA609" i="35"/>
  <c r="AA610" i="35"/>
  <c r="AA611" i="35"/>
  <c r="AA612" i="35"/>
  <c r="AA613" i="35"/>
  <c r="AA614" i="35"/>
  <c r="AA615" i="35"/>
  <c r="AA616" i="35"/>
  <c r="AA617" i="35"/>
  <c r="AA618" i="35"/>
  <c r="AA619" i="35"/>
  <c r="AA620" i="35"/>
  <c r="AA624" i="35"/>
  <c r="AA625" i="35"/>
  <c r="AA626" i="35"/>
  <c r="AA627" i="35"/>
  <c r="AA628" i="35"/>
  <c r="AA629" i="35"/>
  <c r="AA630" i="35"/>
  <c r="AA631" i="35"/>
  <c r="AA632" i="35"/>
  <c r="AA633" i="35"/>
  <c r="AA634" i="35"/>
  <c r="AA635" i="35"/>
  <c r="AA636" i="35"/>
  <c r="AA637" i="35"/>
  <c r="AA638" i="35"/>
  <c r="AA639" i="35"/>
  <c r="AA640" i="35"/>
  <c r="AA641" i="35"/>
  <c r="AA642" i="35"/>
  <c r="AA643" i="35"/>
  <c r="AA644" i="35"/>
  <c r="AA645" i="35"/>
  <c r="AA646" i="35"/>
  <c r="AA647" i="35"/>
  <c r="AA648" i="35"/>
  <c r="AA649" i="35"/>
  <c r="AA650" i="35"/>
  <c r="AA651" i="35"/>
  <c r="AA652" i="35"/>
  <c r="AA653" i="35"/>
  <c r="AA654" i="35"/>
  <c r="AA655" i="35"/>
  <c r="AA656" i="35"/>
  <c r="AA657" i="35"/>
  <c r="AA658" i="35"/>
  <c r="AA659" i="35"/>
  <c r="AA660" i="35"/>
  <c r="AA661" i="35"/>
  <c r="AA662" i="35"/>
  <c r="AA663" i="35"/>
  <c r="AA664" i="35"/>
  <c r="AA665" i="35"/>
  <c r="AA666" i="35"/>
  <c r="AA667" i="35"/>
  <c r="AA668" i="35"/>
  <c r="AA669" i="35"/>
  <c r="AA670" i="35"/>
  <c r="AA671" i="35"/>
  <c r="AA672" i="35"/>
  <c r="AA673" i="35"/>
  <c r="AB315" i="35"/>
  <c r="AB316" i="35"/>
  <c r="AB317" i="35"/>
  <c r="AB318" i="35"/>
  <c r="AB319" i="35"/>
  <c r="AB320" i="35"/>
  <c r="AB321" i="35"/>
  <c r="AB322" i="35"/>
  <c r="AB323" i="35"/>
  <c r="AB324" i="35"/>
  <c r="AB325" i="35"/>
  <c r="AB326" i="35"/>
  <c r="AB327" i="35"/>
  <c r="AB328" i="35"/>
  <c r="AB329" i="35"/>
  <c r="AB330" i="35"/>
  <c r="AB331" i="35"/>
  <c r="AB332" i="35"/>
  <c r="AB333" i="35"/>
  <c r="AB334" i="35"/>
  <c r="AB335" i="35"/>
  <c r="AB336" i="35"/>
  <c r="AB337" i="35"/>
  <c r="AB338" i="35"/>
  <c r="AB339" i="35"/>
  <c r="AB340" i="35"/>
  <c r="AB341" i="35"/>
  <c r="AB342" i="35"/>
  <c r="AB343" i="35"/>
  <c r="AB344" i="35"/>
  <c r="AB345" i="35"/>
  <c r="AB346" i="35"/>
  <c r="AB347" i="35"/>
  <c r="AB348" i="35"/>
  <c r="AB349" i="35"/>
  <c r="AB350" i="35"/>
  <c r="AB351" i="35"/>
  <c r="AB352" i="35"/>
  <c r="AB353" i="35"/>
  <c r="AB354" i="35"/>
  <c r="AB355" i="35"/>
  <c r="AB356" i="35"/>
  <c r="AB357" i="35"/>
  <c r="AB358" i="35"/>
  <c r="AB359" i="35"/>
  <c r="AB360" i="35"/>
  <c r="AB361" i="35"/>
  <c r="AB362" i="35"/>
  <c r="AB363" i="35"/>
  <c r="AB364" i="35"/>
  <c r="AB368" i="35"/>
  <c r="AB369" i="35"/>
  <c r="AB370" i="35"/>
  <c r="AB371" i="35"/>
  <c r="AB372" i="35"/>
  <c r="AB373" i="35"/>
  <c r="AB374" i="35"/>
  <c r="AB375" i="35"/>
  <c r="AB376" i="35"/>
  <c r="AB377" i="35"/>
  <c r="AB378" i="35"/>
  <c r="AB379" i="35"/>
  <c r="AB380" i="35"/>
  <c r="AB381" i="35"/>
  <c r="AB382" i="35"/>
  <c r="AB383" i="35"/>
  <c r="AB384" i="35"/>
  <c r="AB385" i="35"/>
  <c r="AB386" i="35"/>
  <c r="AB387" i="35"/>
  <c r="AB388" i="35"/>
  <c r="AB389" i="35"/>
  <c r="AB390" i="35"/>
  <c r="AB391" i="35"/>
  <c r="AB392" i="35"/>
  <c r="AB393" i="35"/>
  <c r="AB394" i="35"/>
  <c r="AB395" i="35"/>
  <c r="AB396" i="35"/>
  <c r="AB397" i="35"/>
  <c r="AB398" i="35"/>
  <c r="AB399" i="35"/>
  <c r="AB400" i="35"/>
  <c r="AB401" i="35"/>
  <c r="AB402" i="35"/>
  <c r="AB403" i="35"/>
  <c r="AB404" i="35"/>
  <c r="AB405" i="35"/>
  <c r="AB406" i="35"/>
  <c r="AB407" i="35"/>
  <c r="AB408" i="35"/>
  <c r="AB409" i="35"/>
  <c r="AB410" i="35"/>
  <c r="AB411" i="35"/>
  <c r="AB412" i="35"/>
  <c r="AB413" i="35"/>
  <c r="AB414" i="35"/>
  <c r="AB415" i="35"/>
  <c r="AB416" i="35"/>
  <c r="AB417" i="35"/>
  <c r="AB421" i="35"/>
  <c r="AB422" i="35"/>
  <c r="AB423" i="35"/>
  <c r="AB424" i="35"/>
  <c r="AB425" i="35"/>
  <c r="AB426" i="35"/>
  <c r="AB427" i="35"/>
  <c r="AB428" i="35"/>
  <c r="AB429" i="35"/>
  <c r="AB430" i="35"/>
  <c r="AB431" i="35"/>
  <c r="AB432" i="35"/>
  <c r="AB433" i="35"/>
  <c r="AB434" i="35"/>
  <c r="AB435" i="35"/>
  <c r="AB436" i="35"/>
  <c r="AB437" i="35"/>
  <c r="AB438" i="35"/>
  <c r="AB439" i="35"/>
  <c r="AB440" i="35"/>
  <c r="AB441" i="35"/>
  <c r="AB442" i="35"/>
  <c r="AB443" i="35"/>
  <c r="AB444" i="35"/>
  <c r="AB445" i="35"/>
  <c r="AB446" i="35"/>
  <c r="AB447" i="35"/>
  <c r="AB448" i="35"/>
  <c r="AB449" i="35"/>
  <c r="AB450" i="35"/>
  <c r="AB451" i="35"/>
  <c r="AB452" i="35"/>
  <c r="AB453" i="35"/>
  <c r="AB454" i="35"/>
  <c r="AB455" i="35"/>
  <c r="AB456" i="35"/>
  <c r="AB457" i="35"/>
  <c r="AB458" i="35"/>
  <c r="AB459" i="35"/>
  <c r="AB460" i="35"/>
  <c r="AB461" i="35"/>
  <c r="AB462" i="35"/>
  <c r="AB463" i="35"/>
  <c r="AB464" i="35"/>
  <c r="AB465" i="35"/>
  <c r="AB466" i="35"/>
  <c r="AB467" i="35"/>
  <c r="AB468" i="35"/>
  <c r="AB469" i="35"/>
  <c r="AB470" i="35"/>
  <c r="AB471" i="35"/>
  <c r="AB472" i="35"/>
  <c r="AB473" i="35"/>
  <c r="AB474" i="35"/>
  <c r="AB475" i="35"/>
  <c r="AB476" i="35"/>
  <c r="AB477" i="35"/>
  <c r="AB478" i="35"/>
  <c r="AB479" i="35"/>
  <c r="AB480" i="35"/>
  <c r="AB481" i="35"/>
  <c r="AB482" i="35"/>
  <c r="AB483" i="35"/>
  <c r="AB484" i="35"/>
  <c r="AB485" i="35"/>
  <c r="AB486" i="35"/>
  <c r="AB487" i="35"/>
  <c r="AB488" i="35"/>
  <c r="AB489" i="35"/>
  <c r="AB490" i="35"/>
  <c r="AB491" i="35"/>
  <c r="AB492" i="35"/>
  <c r="AB493" i="35"/>
  <c r="AB494" i="35"/>
  <c r="AB495" i="35"/>
  <c r="AB496" i="35"/>
  <c r="AB497" i="35"/>
  <c r="AB498" i="35"/>
  <c r="AB499" i="35"/>
  <c r="AB500" i="35"/>
  <c r="AB501" i="35"/>
  <c r="AB502" i="35"/>
  <c r="AB503" i="35"/>
  <c r="AB504" i="35"/>
  <c r="AB505" i="35"/>
  <c r="AB506" i="35"/>
  <c r="AB507" i="35"/>
  <c r="AB508" i="35"/>
  <c r="AB509" i="35"/>
  <c r="AB510" i="35"/>
  <c r="AB511" i="35"/>
  <c r="AB512" i="35"/>
  <c r="AB513" i="35"/>
  <c r="AB514" i="35"/>
  <c r="AB515" i="35"/>
  <c r="AB516" i="35"/>
  <c r="AB517" i="35"/>
  <c r="AB518" i="35"/>
  <c r="AB519" i="35"/>
  <c r="AB520" i="35"/>
  <c r="AB521" i="35"/>
  <c r="AB522" i="35"/>
  <c r="AB523" i="35"/>
  <c r="AB524" i="35"/>
  <c r="AB525" i="35"/>
  <c r="AB526" i="35"/>
  <c r="AB527" i="35"/>
  <c r="AB528" i="35"/>
  <c r="AB529" i="35"/>
  <c r="AB530" i="35"/>
  <c r="AB531" i="35"/>
  <c r="AB532" i="35"/>
  <c r="AB533" i="35"/>
  <c r="AB534" i="35"/>
  <c r="AB535" i="35"/>
  <c r="AB536" i="35"/>
  <c r="AB537" i="35"/>
  <c r="AB538" i="35"/>
  <c r="AB539" i="35"/>
  <c r="AB540" i="35"/>
  <c r="AB541" i="35"/>
  <c r="AB542" i="35"/>
  <c r="AB543" i="35"/>
  <c r="AB544" i="35"/>
  <c r="AB545" i="35"/>
  <c r="AB546" i="35"/>
  <c r="AB547" i="35"/>
  <c r="AB548" i="35"/>
  <c r="AB549" i="35"/>
  <c r="AB550" i="35"/>
  <c r="AB551" i="35"/>
  <c r="AB552" i="35"/>
  <c r="AB553" i="35"/>
  <c r="AB554" i="35"/>
  <c r="AB555" i="35"/>
  <c r="AB556" i="35"/>
  <c r="AB557" i="35"/>
  <c r="AB558" i="35"/>
  <c r="AB559" i="35"/>
  <c r="AB560" i="35"/>
  <c r="AB561" i="35"/>
  <c r="AB562" i="35"/>
  <c r="AB563" i="35"/>
  <c r="AB564" i="35"/>
  <c r="AB565" i="35"/>
  <c r="AB566" i="35"/>
  <c r="AB567" i="35"/>
  <c r="AB568" i="35"/>
  <c r="AB569" i="35"/>
  <c r="AB570" i="35"/>
  <c r="AB571" i="35"/>
  <c r="AB572" i="35"/>
  <c r="AB573" i="35"/>
  <c r="AB574" i="35"/>
  <c r="AB575" i="35"/>
  <c r="AB576" i="35"/>
  <c r="AB577" i="35"/>
  <c r="AB578" i="35"/>
  <c r="AB579" i="35"/>
  <c r="AB580" i="35"/>
  <c r="AB581" i="35"/>
  <c r="AB582" i="35"/>
  <c r="AB583" i="35"/>
  <c r="AB584" i="35"/>
  <c r="AB585" i="35"/>
  <c r="AB586" i="35"/>
  <c r="AB587" i="35"/>
  <c r="AB588" i="35"/>
  <c r="AB589" i="35"/>
  <c r="AB590" i="35"/>
  <c r="AB591" i="35"/>
  <c r="AB592" i="35"/>
  <c r="AB593" i="35"/>
  <c r="AB594" i="35"/>
  <c r="AB595" i="35"/>
  <c r="AB596" i="35"/>
  <c r="AB597" i="35"/>
  <c r="AB598" i="35"/>
  <c r="AB599" i="35"/>
  <c r="AB600" i="35"/>
  <c r="AB601" i="35"/>
  <c r="AB602" i="35"/>
  <c r="AB603" i="35"/>
  <c r="AB604" i="35"/>
  <c r="AB605" i="35"/>
  <c r="AB606" i="35"/>
  <c r="AB607" i="35"/>
  <c r="AB608" i="35"/>
  <c r="AB609" i="35"/>
  <c r="AB610" i="35"/>
  <c r="AB611" i="35"/>
  <c r="AB612" i="35"/>
  <c r="AB613" i="35"/>
  <c r="AB614" i="35"/>
  <c r="AB615" i="35"/>
  <c r="AB616" i="35"/>
  <c r="AB617" i="35"/>
  <c r="AB618" i="35"/>
  <c r="AB619" i="35"/>
  <c r="AB620" i="35"/>
  <c r="AB624" i="35"/>
  <c r="AB625" i="35"/>
  <c r="AB626" i="35"/>
  <c r="AB627" i="35"/>
  <c r="AB628" i="35"/>
  <c r="AB629" i="35"/>
  <c r="AB630" i="35"/>
  <c r="AB631" i="35"/>
  <c r="AB632" i="35"/>
  <c r="AB633" i="35"/>
  <c r="AB634" i="35"/>
  <c r="AB635" i="35"/>
  <c r="AB636" i="35"/>
  <c r="AB637" i="35"/>
  <c r="AB638" i="35"/>
  <c r="AB639" i="35"/>
  <c r="AB640" i="35"/>
  <c r="AB641" i="35"/>
  <c r="AB642" i="35"/>
  <c r="AB643" i="35"/>
  <c r="AB644" i="35"/>
  <c r="AB645" i="35"/>
  <c r="AB646" i="35"/>
  <c r="AB647" i="35"/>
  <c r="AB648" i="35"/>
  <c r="AB649" i="35"/>
  <c r="AB650" i="35"/>
  <c r="AB651" i="35"/>
  <c r="AB652" i="35"/>
  <c r="AB653" i="35"/>
  <c r="AB654" i="35"/>
  <c r="AB655" i="35"/>
  <c r="AB656" i="35"/>
  <c r="AB657" i="35"/>
  <c r="AB658" i="35"/>
  <c r="AB659" i="35"/>
  <c r="AB660" i="35"/>
  <c r="AB661" i="35"/>
  <c r="AB662" i="35"/>
  <c r="AB663" i="35"/>
  <c r="AB664" i="35"/>
  <c r="AB665" i="35"/>
  <c r="AB666" i="35"/>
  <c r="AB667" i="35"/>
  <c r="AB668" i="35"/>
  <c r="AB669" i="35"/>
  <c r="AB670" i="35"/>
  <c r="AB671" i="35"/>
  <c r="AB672" i="35"/>
  <c r="AB673" i="35"/>
  <c r="AC315" i="35"/>
  <c r="AC316" i="35"/>
  <c r="AC317" i="35"/>
  <c r="AC318" i="35"/>
  <c r="AC319" i="35"/>
  <c r="AC320" i="35"/>
  <c r="AC321" i="35"/>
  <c r="AC322" i="35"/>
  <c r="AC323" i="35"/>
  <c r="AC324" i="35"/>
  <c r="AC325" i="35"/>
  <c r="AC326" i="35"/>
  <c r="AC327" i="35"/>
  <c r="AC328" i="35"/>
  <c r="AC329" i="35"/>
  <c r="AC330" i="35"/>
  <c r="AC331" i="35"/>
  <c r="AC332" i="35"/>
  <c r="AC333" i="35"/>
  <c r="AC334" i="35"/>
  <c r="AC335" i="35"/>
  <c r="AC336" i="35"/>
  <c r="AC337" i="35"/>
  <c r="AC338" i="35"/>
  <c r="AC339" i="35"/>
  <c r="AC340" i="35"/>
  <c r="AC341" i="35"/>
  <c r="AC342" i="35"/>
  <c r="AC343" i="35"/>
  <c r="AC344" i="35"/>
  <c r="AC345" i="35"/>
  <c r="AC346" i="35"/>
  <c r="AC347" i="35"/>
  <c r="AC348" i="35"/>
  <c r="AC349" i="35"/>
  <c r="AC350" i="35"/>
  <c r="AC351" i="35"/>
  <c r="AC352" i="35"/>
  <c r="AC353" i="35"/>
  <c r="AC354" i="35"/>
  <c r="AC355" i="35"/>
  <c r="AC356" i="35"/>
  <c r="AC357" i="35"/>
  <c r="AC358" i="35"/>
  <c r="AC359" i="35"/>
  <c r="AC360" i="35"/>
  <c r="AC361" i="35"/>
  <c r="AC362" i="35"/>
  <c r="AC363" i="35"/>
  <c r="AC364" i="35"/>
  <c r="AC313" i="35"/>
  <c r="L31" i="42"/>
  <c r="AC368" i="35"/>
  <c r="AC369" i="35"/>
  <c r="AC366" i="35"/>
  <c r="L32" i="42"/>
  <c r="AC370" i="35"/>
  <c r="AC371" i="35"/>
  <c r="AC372" i="35"/>
  <c r="AC373" i="35"/>
  <c r="AC374" i="35"/>
  <c r="AC375" i="35"/>
  <c r="AC376" i="35"/>
  <c r="AC377" i="35"/>
  <c r="AC378" i="35"/>
  <c r="AC379" i="35"/>
  <c r="AC380" i="35"/>
  <c r="AC381" i="35"/>
  <c r="AC382" i="35"/>
  <c r="AC383" i="35"/>
  <c r="AC384" i="35"/>
  <c r="AC385" i="35"/>
  <c r="AC386" i="35"/>
  <c r="AC387" i="35"/>
  <c r="AC388" i="35"/>
  <c r="AC389" i="35"/>
  <c r="AC390" i="35"/>
  <c r="AC391" i="35"/>
  <c r="AC392" i="35"/>
  <c r="AC393" i="35"/>
  <c r="AC394" i="35"/>
  <c r="AC395" i="35"/>
  <c r="AC396" i="35"/>
  <c r="AC397" i="35"/>
  <c r="AC398" i="35"/>
  <c r="AC399" i="35"/>
  <c r="AC400" i="35"/>
  <c r="AC401" i="35"/>
  <c r="AC402" i="35"/>
  <c r="AC403" i="35"/>
  <c r="AC404" i="35"/>
  <c r="AC405" i="35"/>
  <c r="AC406" i="35"/>
  <c r="AC407" i="35"/>
  <c r="AC408" i="35"/>
  <c r="AC409" i="35"/>
  <c r="AC410" i="35"/>
  <c r="AC411" i="35"/>
  <c r="AC412" i="35"/>
  <c r="AC413" i="35"/>
  <c r="AC414" i="35"/>
  <c r="AC415" i="35"/>
  <c r="AC416" i="35"/>
  <c r="AC417" i="35"/>
  <c r="AC421" i="35"/>
  <c r="AC422" i="35"/>
  <c r="AC423" i="35"/>
  <c r="AC424" i="35"/>
  <c r="AC425" i="35"/>
  <c r="AC426" i="35"/>
  <c r="AC427" i="35"/>
  <c r="AC428" i="35"/>
  <c r="AC429" i="35"/>
  <c r="AC430" i="35"/>
  <c r="AC431" i="35"/>
  <c r="AC432" i="35"/>
  <c r="AC433" i="35"/>
  <c r="AC434" i="35"/>
  <c r="AC435" i="35"/>
  <c r="AC436" i="35"/>
  <c r="AC437" i="35"/>
  <c r="AC438" i="35"/>
  <c r="AC439" i="35"/>
  <c r="AC440" i="35"/>
  <c r="AC441" i="35"/>
  <c r="AC442" i="35"/>
  <c r="AC443" i="35"/>
  <c r="AC444" i="35"/>
  <c r="AC445" i="35"/>
  <c r="AC446" i="35"/>
  <c r="AC447" i="35"/>
  <c r="AC448" i="35"/>
  <c r="AC449" i="35"/>
  <c r="AC450" i="35"/>
  <c r="AC451" i="35"/>
  <c r="AC452" i="35"/>
  <c r="AC453" i="35"/>
  <c r="AC454" i="35"/>
  <c r="AC455" i="35"/>
  <c r="AC456" i="35"/>
  <c r="AC457" i="35"/>
  <c r="AC458" i="35"/>
  <c r="AC459" i="35"/>
  <c r="AC460" i="35"/>
  <c r="AC461" i="35"/>
  <c r="AC462" i="35"/>
  <c r="AC463" i="35"/>
  <c r="AC464" i="35"/>
  <c r="AC465" i="35"/>
  <c r="AC466" i="35"/>
  <c r="AC467" i="35"/>
  <c r="AC468" i="35"/>
  <c r="AC469" i="35"/>
  <c r="AC470" i="35"/>
  <c r="AC471" i="35"/>
  <c r="AC472" i="35"/>
  <c r="AC473" i="35"/>
  <c r="AC474" i="35"/>
  <c r="AC475" i="35"/>
  <c r="AC476" i="35"/>
  <c r="AC477" i="35"/>
  <c r="AC478" i="35"/>
  <c r="AC479" i="35"/>
  <c r="AC480" i="35"/>
  <c r="AC481" i="35"/>
  <c r="AC482" i="35"/>
  <c r="AC483" i="35"/>
  <c r="AC484" i="35"/>
  <c r="AC485" i="35"/>
  <c r="AC486" i="35"/>
  <c r="AC487" i="35"/>
  <c r="AC488" i="35"/>
  <c r="AC489" i="35"/>
  <c r="AC490" i="35"/>
  <c r="AC491" i="35"/>
  <c r="AC492" i="35"/>
  <c r="AC493" i="35"/>
  <c r="AC494" i="35"/>
  <c r="AC495" i="35"/>
  <c r="AC496" i="35"/>
  <c r="AC497" i="35"/>
  <c r="AC498" i="35"/>
  <c r="AC499" i="35"/>
  <c r="AC500" i="35"/>
  <c r="AC501" i="35"/>
  <c r="AC502" i="35"/>
  <c r="AC503" i="35"/>
  <c r="AC504" i="35"/>
  <c r="AC505" i="35"/>
  <c r="AC506" i="35"/>
  <c r="AC507" i="35"/>
  <c r="AC508" i="35"/>
  <c r="AC509" i="35"/>
  <c r="AC510" i="35"/>
  <c r="AC511" i="35"/>
  <c r="AC512" i="35"/>
  <c r="AC513" i="35"/>
  <c r="AC514" i="35"/>
  <c r="AC515" i="35"/>
  <c r="AC516" i="35"/>
  <c r="AC517" i="35"/>
  <c r="AC518" i="35"/>
  <c r="AC519" i="35"/>
  <c r="AC520" i="35"/>
  <c r="AC521" i="35"/>
  <c r="AC522" i="35"/>
  <c r="AC523" i="35"/>
  <c r="AC524" i="35"/>
  <c r="AC525" i="35"/>
  <c r="AC526" i="35"/>
  <c r="AC527" i="35"/>
  <c r="AC528" i="35"/>
  <c r="AC529" i="35"/>
  <c r="AC530" i="35"/>
  <c r="AC531" i="35"/>
  <c r="AC532" i="35"/>
  <c r="AC533" i="35"/>
  <c r="AC534" i="35"/>
  <c r="AC535" i="35"/>
  <c r="AC536" i="35"/>
  <c r="AC537" i="35"/>
  <c r="AC538" i="35"/>
  <c r="AC539" i="35"/>
  <c r="AC540" i="35"/>
  <c r="AC541" i="35"/>
  <c r="AC542" i="35"/>
  <c r="AC543" i="35"/>
  <c r="AC544" i="35"/>
  <c r="AC545" i="35"/>
  <c r="AC546" i="35"/>
  <c r="AC547" i="35"/>
  <c r="AC548" i="35"/>
  <c r="AC549" i="35"/>
  <c r="AC550" i="35"/>
  <c r="AC551" i="35"/>
  <c r="AC552" i="35"/>
  <c r="AC553" i="35"/>
  <c r="AC554" i="35"/>
  <c r="AC555" i="35"/>
  <c r="AC556" i="35"/>
  <c r="AC557" i="35"/>
  <c r="AC558" i="35"/>
  <c r="AC559" i="35"/>
  <c r="AC560" i="35"/>
  <c r="AC561" i="35"/>
  <c r="AC562" i="35"/>
  <c r="AC563" i="35"/>
  <c r="AC564" i="35"/>
  <c r="AC565" i="35"/>
  <c r="AC566" i="35"/>
  <c r="AC567" i="35"/>
  <c r="AC568" i="35"/>
  <c r="AC569" i="35"/>
  <c r="AC570" i="35"/>
  <c r="AC571" i="35"/>
  <c r="AC572" i="35"/>
  <c r="AC573" i="35"/>
  <c r="AC574" i="35"/>
  <c r="AC575" i="35"/>
  <c r="AC576" i="35"/>
  <c r="AC577" i="35"/>
  <c r="AC578" i="35"/>
  <c r="AC579" i="35"/>
  <c r="AC580" i="35"/>
  <c r="AC581" i="35"/>
  <c r="AC582" i="35"/>
  <c r="AC583" i="35"/>
  <c r="AC584" i="35"/>
  <c r="AC585" i="35"/>
  <c r="AC586" i="35"/>
  <c r="AC587" i="35"/>
  <c r="AC588" i="35"/>
  <c r="AC589" i="35"/>
  <c r="AC590" i="35"/>
  <c r="AC591" i="35"/>
  <c r="AC592" i="35"/>
  <c r="AC593" i="35"/>
  <c r="AC594" i="35"/>
  <c r="AC595" i="35"/>
  <c r="AC596" i="35"/>
  <c r="AC597" i="35"/>
  <c r="AC598" i="35"/>
  <c r="AC599" i="35"/>
  <c r="AC600" i="35"/>
  <c r="AC601" i="35"/>
  <c r="AC602" i="35"/>
  <c r="AC603" i="35"/>
  <c r="AC604" i="35"/>
  <c r="AC605" i="35"/>
  <c r="AC606" i="35"/>
  <c r="AC607" i="35"/>
  <c r="AC608" i="35"/>
  <c r="AC609" i="35"/>
  <c r="AC610" i="35"/>
  <c r="AC611" i="35"/>
  <c r="AC612" i="35"/>
  <c r="AC613" i="35"/>
  <c r="AC614" i="35"/>
  <c r="AC615" i="35"/>
  <c r="AC616" i="35"/>
  <c r="AC617" i="35"/>
  <c r="AC618" i="35"/>
  <c r="AC619" i="35"/>
  <c r="AC620" i="35"/>
  <c r="AC624" i="35"/>
  <c r="AC625" i="35"/>
  <c r="AC626" i="35"/>
  <c r="AC627" i="35"/>
  <c r="AC628" i="35"/>
  <c r="AC629" i="35"/>
  <c r="AC630" i="35"/>
  <c r="AC631" i="35"/>
  <c r="AC632" i="35"/>
  <c r="AC633" i="35"/>
  <c r="AC634" i="35"/>
  <c r="AC635" i="35"/>
  <c r="AC636" i="35"/>
  <c r="AC637" i="35"/>
  <c r="AC638" i="35"/>
  <c r="AC639" i="35"/>
  <c r="AC640" i="35"/>
  <c r="AC641" i="35"/>
  <c r="AC642" i="35"/>
  <c r="AC643" i="35"/>
  <c r="AC644" i="35"/>
  <c r="AC645" i="35"/>
  <c r="AC646" i="35"/>
  <c r="AC647" i="35"/>
  <c r="AC648" i="35"/>
  <c r="AC649" i="35"/>
  <c r="AC650" i="35"/>
  <c r="AC651" i="35"/>
  <c r="AC652" i="35"/>
  <c r="AC653" i="35"/>
  <c r="AC654" i="35"/>
  <c r="AC655" i="35"/>
  <c r="AC656" i="35"/>
  <c r="AC657" i="35"/>
  <c r="AC658" i="35"/>
  <c r="AC659" i="35"/>
  <c r="AC660" i="35"/>
  <c r="AC661" i="35"/>
  <c r="AC662" i="35"/>
  <c r="AC663" i="35"/>
  <c r="AC664" i="35"/>
  <c r="AC665" i="35"/>
  <c r="AC666" i="35"/>
  <c r="AC667" i="35"/>
  <c r="AC668" i="35"/>
  <c r="AC669" i="35"/>
  <c r="AC670" i="35"/>
  <c r="AC671" i="35"/>
  <c r="AC672" i="35"/>
  <c r="AC673" i="35"/>
  <c r="AD315" i="35"/>
  <c r="AD316" i="35"/>
  <c r="AD317" i="35"/>
  <c r="AD318" i="35"/>
  <c r="AD319" i="35"/>
  <c r="AD320" i="35"/>
  <c r="AD321" i="35"/>
  <c r="AD322" i="35"/>
  <c r="AD323" i="35"/>
  <c r="AD324" i="35"/>
  <c r="AD325" i="35"/>
  <c r="AD326" i="35"/>
  <c r="AD327" i="35"/>
  <c r="AD328" i="35"/>
  <c r="AD329" i="35"/>
  <c r="AD330" i="35"/>
  <c r="AD331" i="35"/>
  <c r="AD332" i="35"/>
  <c r="AD333" i="35"/>
  <c r="AD334" i="35"/>
  <c r="AD335" i="35"/>
  <c r="AD336" i="35"/>
  <c r="AD337" i="35"/>
  <c r="AD338" i="35"/>
  <c r="AD339" i="35"/>
  <c r="AD340" i="35"/>
  <c r="AD341" i="35"/>
  <c r="AD342" i="35"/>
  <c r="AD343" i="35"/>
  <c r="AD344" i="35"/>
  <c r="AD345" i="35"/>
  <c r="AD346" i="35"/>
  <c r="AD347" i="35"/>
  <c r="AD348" i="35"/>
  <c r="AD349" i="35"/>
  <c r="AD350" i="35"/>
  <c r="AD351" i="35"/>
  <c r="AD352" i="35"/>
  <c r="AD353" i="35"/>
  <c r="AD354" i="35"/>
  <c r="AD355" i="35"/>
  <c r="AD356" i="35"/>
  <c r="AD357" i="35"/>
  <c r="AD358" i="35"/>
  <c r="AD359" i="35"/>
  <c r="AD360" i="35"/>
  <c r="AD361" i="35"/>
  <c r="AD362" i="35"/>
  <c r="AD363" i="35"/>
  <c r="AD364" i="35"/>
  <c r="AD368" i="35"/>
  <c r="AD369" i="35"/>
  <c r="AD370" i="35"/>
  <c r="AD371" i="35"/>
  <c r="AD372" i="35"/>
  <c r="AD373" i="35"/>
  <c r="AF373" i="35"/>
  <c r="AD374" i="35"/>
  <c r="AD375" i="35"/>
  <c r="AD376" i="35"/>
  <c r="AD377" i="35"/>
  <c r="AF377" i="35"/>
  <c r="AD378" i="35"/>
  <c r="AD379" i="35"/>
  <c r="AD380" i="35"/>
  <c r="AD381" i="35"/>
  <c r="AF381" i="35"/>
  <c r="AD382" i="35"/>
  <c r="AD383" i="35"/>
  <c r="AD384" i="35"/>
  <c r="AD385" i="35"/>
  <c r="AF385" i="35"/>
  <c r="AD386" i="35"/>
  <c r="AD387" i="35"/>
  <c r="AD388" i="35"/>
  <c r="AD389" i="35"/>
  <c r="AF389" i="35"/>
  <c r="AD390" i="35"/>
  <c r="AD391" i="35"/>
  <c r="AD392" i="35"/>
  <c r="AD393" i="35"/>
  <c r="AF393" i="35"/>
  <c r="AD394" i="35"/>
  <c r="AD395" i="35"/>
  <c r="AD396" i="35"/>
  <c r="AD397" i="35"/>
  <c r="AF397" i="35"/>
  <c r="AD398" i="35"/>
  <c r="AD399" i="35"/>
  <c r="AD400" i="35"/>
  <c r="AD401" i="35"/>
  <c r="AF401" i="35"/>
  <c r="AD402" i="35"/>
  <c r="AD403" i="35"/>
  <c r="AD404" i="35"/>
  <c r="AD405" i="35"/>
  <c r="AF405" i="35"/>
  <c r="AD406" i="35"/>
  <c r="AD407" i="35"/>
  <c r="AD408" i="35"/>
  <c r="AD409" i="35"/>
  <c r="AF409" i="35"/>
  <c r="AD410" i="35"/>
  <c r="AD411" i="35"/>
  <c r="AD412" i="35"/>
  <c r="AD413" i="35"/>
  <c r="AF413" i="35"/>
  <c r="AD414" i="35"/>
  <c r="AD415" i="35"/>
  <c r="AD416" i="35"/>
  <c r="AD417" i="35"/>
  <c r="AF417" i="35"/>
  <c r="AD421" i="35"/>
  <c r="AD422" i="35"/>
  <c r="AD423" i="35"/>
  <c r="AD424" i="35"/>
  <c r="AD425" i="35"/>
  <c r="AD426" i="35"/>
  <c r="AD427" i="35"/>
  <c r="AD428" i="35"/>
  <c r="AD429" i="35"/>
  <c r="AD430" i="35"/>
  <c r="AD431" i="35"/>
  <c r="AD432" i="35"/>
  <c r="AD433" i="35"/>
  <c r="AD434" i="35"/>
  <c r="AD435" i="35"/>
  <c r="AD436" i="35"/>
  <c r="AD437" i="35"/>
  <c r="AD438" i="35"/>
  <c r="AD439" i="35"/>
  <c r="AD440" i="35"/>
  <c r="AD441" i="35"/>
  <c r="AD442" i="35"/>
  <c r="AD443" i="35"/>
  <c r="AD444" i="35"/>
  <c r="AD445" i="35"/>
  <c r="AD446" i="35"/>
  <c r="AD447" i="35"/>
  <c r="AD448" i="35"/>
  <c r="AD449" i="35"/>
  <c r="AD450" i="35"/>
  <c r="AD451" i="35"/>
  <c r="AD452" i="35"/>
  <c r="AD453" i="35"/>
  <c r="AD454" i="35"/>
  <c r="AD455" i="35"/>
  <c r="AD456" i="35"/>
  <c r="AD457" i="35"/>
  <c r="AD458" i="35"/>
  <c r="AD459" i="35"/>
  <c r="AD460" i="35"/>
  <c r="AD461" i="35"/>
  <c r="AD462" i="35"/>
  <c r="AD463" i="35"/>
  <c r="AD464" i="35"/>
  <c r="AD465" i="35"/>
  <c r="AD466" i="35"/>
  <c r="AD467" i="35"/>
  <c r="AD468" i="35"/>
  <c r="AD469" i="35"/>
  <c r="AD470" i="35"/>
  <c r="AD471" i="35"/>
  <c r="AD472" i="35"/>
  <c r="AD473" i="35"/>
  <c r="AD474" i="35"/>
  <c r="AD475" i="35"/>
  <c r="AD476" i="35"/>
  <c r="AD477" i="35"/>
  <c r="AD478" i="35"/>
  <c r="AD479" i="35"/>
  <c r="AD480" i="35"/>
  <c r="AD481" i="35"/>
  <c r="AD482" i="35"/>
  <c r="AD483" i="35"/>
  <c r="AD484" i="35"/>
  <c r="AD485" i="35"/>
  <c r="AD486" i="35"/>
  <c r="AD487" i="35"/>
  <c r="AD488" i="35"/>
  <c r="AD489" i="35"/>
  <c r="AD490" i="35"/>
  <c r="AD491" i="35"/>
  <c r="AD492" i="35"/>
  <c r="AD493" i="35"/>
  <c r="AD494" i="35"/>
  <c r="AD495" i="35"/>
  <c r="AD496" i="35"/>
  <c r="AD497" i="35"/>
  <c r="AD498" i="35"/>
  <c r="AD499" i="35"/>
  <c r="AD500" i="35"/>
  <c r="AD501" i="35"/>
  <c r="AD502" i="35"/>
  <c r="AD503" i="35"/>
  <c r="AD504" i="35"/>
  <c r="AD505" i="35"/>
  <c r="AD506" i="35"/>
  <c r="AD507" i="35"/>
  <c r="AD508" i="35"/>
  <c r="AD509" i="35"/>
  <c r="AD510" i="35"/>
  <c r="AD511" i="35"/>
  <c r="AD512" i="35"/>
  <c r="AD513" i="35"/>
  <c r="AD514" i="35"/>
  <c r="AD515" i="35"/>
  <c r="AD516" i="35"/>
  <c r="AD517" i="35"/>
  <c r="AD518" i="35"/>
  <c r="AD519" i="35"/>
  <c r="AD520" i="35"/>
  <c r="AD521" i="35"/>
  <c r="AD522" i="35"/>
  <c r="AD523" i="35"/>
  <c r="AD524" i="35"/>
  <c r="AD525" i="35"/>
  <c r="AD526" i="35"/>
  <c r="AD527" i="35"/>
  <c r="AD528" i="35"/>
  <c r="AD529" i="35"/>
  <c r="AD530" i="35"/>
  <c r="AD531" i="35"/>
  <c r="AD532" i="35"/>
  <c r="AD533" i="35"/>
  <c r="AD534" i="35"/>
  <c r="AD535" i="35"/>
  <c r="AD536" i="35"/>
  <c r="AD537" i="35"/>
  <c r="AD538" i="35"/>
  <c r="AD539" i="35"/>
  <c r="AD540" i="35"/>
  <c r="AD541" i="35"/>
  <c r="AD542" i="35"/>
  <c r="AD543" i="35"/>
  <c r="AD544" i="35"/>
  <c r="AD545" i="35"/>
  <c r="AD546" i="35"/>
  <c r="AD547" i="35"/>
  <c r="AD548" i="35"/>
  <c r="AD549" i="35"/>
  <c r="AD550" i="35"/>
  <c r="AD551" i="35"/>
  <c r="AD552" i="35"/>
  <c r="AD553" i="35"/>
  <c r="AD554" i="35"/>
  <c r="AD555" i="35"/>
  <c r="AD556" i="35"/>
  <c r="AD557" i="35"/>
  <c r="AD558" i="35"/>
  <c r="AD559" i="35"/>
  <c r="AD560" i="35"/>
  <c r="AD561" i="35"/>
  <c r="AD562" i="35"/>
  <c r="AD563" i="35"/>
  <c r="AD564" i="35"/>
  <c r="AD565" i="35"/>
  <c r="AD566" i="35"/>
  <c r="AD567" i="35"/>
  <c r="AD568" i="35"/>
  <c r="AD569" i="35"/>
  <c r="AD570" i="35"/>
  <c r="AD571" i="35"/>
  <c r="AD572" i="35"/>
  <c r="AD573" i="35"/>
  <c r="AD574" i="35"/>
  <c r="AD575" i="35"/>
  <c r="AD576" i="35"/>
  <c r="AD577" i="35"/>
  <c r="AD578" i="35"/>
  <c r="AD579" i="35"/>
  <c r="AD580" i="35"/>
  <c r="AD581" i="35"/>
  <c r="AD582" i="35"/>
  <c r="AD583" i="35"/>
  <c r="AD584" i="35"/>
  <c r="AD585" i="35"/>
  <c r="AD586" i="35"/>
  <c r="AD587" i="35"/>
  <c r="AD588" i="35"/>
  <c r="AD589" i="35"/>
  <c r="AD590" i="35"/>
  <c r="AD591" i="35"/>
  <c r="AD592" i="35"/>
  <c r="AD593" i="35"/>
  <c r="AD594" i="35"/>
  <c r="AD595" i="35"/>
  <c r="AD596" i="35"/>
  <c r="AD597" i="35"/>
  <c r="AD598" i="35"/>
  <c r="AD599" i="35"/>
  <c r="AD600" i="35"/>
  <c r="AD601" i="35"/>
  <c r="AD602" i="35"/>
  <c r="AD603" i="35"/>
  <c r="AD604" i="35"/>
  <c r="AD605" i="35"/>
  <c r="AD606" i="35"/>
  <c r="AD607" i="35"/>
  <c r="AD608" i="35"/>
  <c r="AD609" i="35"/>
  <c r="AD610" i="35"/>
  <c r="AD611" i="35"/>
  <c r="AD612" i="35"/>
  <c r="AD613" i="35"/>
  <c r="AD614" i="35"/>
  <c r="AD615" i="35"/>
  <c r="AD616" i="35"/>
  <c r="AD617" i="35"/>
  <c r="AD618" i="35"/>
  <c r="AD619" i="35"/>
  <c r="AD620" i="35"/>
  <c r="AD624" i="35"/>
  <c r="AD625" i="35"/>
  <c r="AD626" i="35"/>
  <c r="AD627" i="35"/>
  <c r="AD628" i="35"/>
  <c r="AD629" i="35"/>
  <c r="AD630" i="35"/>
  <c r="AD631" i="35"/>
  <c r="AD632" i="35"/>
  <c r="AD633" i="35"/>
  <c r="AD634" i="35"/>
  <c r="AD635" i="35"/>
  <c r="AD636" i="35"/>
  <c r="AD637" i="35"/>
  <c r="AD638" i="35"/>
  <c r="AD639" i="35"/>
  <c r="AD640" i="35"/>
  <c r="AD641" i="35"/>
  <c r="AD642" i="35"/>
  <c r="AD643" i="35"/>
  <c r="AD644" i="35"/>
  <c r="AD645" i="35"/>
  <c r="AD646" i="35"/>
  <c r="AD647" i="35"/>
  <c r="AD648" i="35"/>
  <c r="AD649" i="35"/>
  <c r="AD650" i="35"/>
  <c r="AD651" i="35"/>
  <c r="AD652" i="35"/>
  <c r="AD653" i="35"/>
  <c r="AD654" i="35"/>
  <c r="AD655" i="35"/>
  <c r="AD656" i="35"/>
  <c r="AD657" i="35"/>
  <c r="AD658" i="35"/>
  <c r="AD659" i="35"/>
  <c r="AD660" i="35"/>
  <c r="AD661" i="35"/>
  <c r="AD662" i="35"/>
  <c r="AD663" i="35"/>
  <c r="AD664" i="35"/>
  <c r="AD665" i="35"/>
  <c r="AD666" i="35"/>
  <c r="AD667" i="35"/>
  <c r="AD668" i="35"/>
  <c r="AD669" i="35"/>
  <c r="AD670" i="35"/>
  <c r="AD671" i="35"/>
  <c r="AD672" i="35"/>
  <c r="AD673" i="35"/>
  <c r="AE315" i="35"/>
  <c r="AE316" i="35"/>
  <c r="AE317" i="35"/>
  <c r="AE318" i="35"/>
  <c r="AE319" i="35"/>
  <c r="AE320" i="35"/>
  <c r="AE321" i="35"/>
  <c r="AE322" i="35"/>
  <c r="AE323" i="35"/>
  <c r="AE324" i="35"/>
  <c r="AE325" i="35"/>
  <c r="AE326" i="35"/>
  <c r="AE327" i="35"/>
  <c r="AE328" i="35"/>
  <c r="AE329" i="35"/>
  <c r="AE330" i="35"/>
  <c r="AE331" i="35"/>
  <c r="AE332" i="35"/>
  <c r="AE333" i="35"/>
  <c r="AE334" i="35"/>
  <c r="AE335" i="35"/>
  <c r="AE336" i="35"/>
  <c r="AE337" i="35"/>
  <c r="AE338" i="35"/>
  <c r="AE339" i="35"/>
  <c r="AE340" i="35"/>
  <c r="AE341" i="35"/>
  <c r="AE342" i="35"/>
  <c r="AE343" i="35"/>
  <c r="AE344" i="35"/>
  <c r="AE345" i="35"/>
  <c r="AE346" i="35"/>
  <c r="AE347" i="35"/>
  <c r="AE348" i="35"/>
  <c r="AE349" i="35"/>
  <c r="AE350" i="35"/>
  <c r="AE351" i="35"/>
  <c r="AE352" i="35"/>
  <c r="AE353" i="35"/>
  <c r="AE354" i="35"/>
  <c r="AE355" i="35"/>
  <c r="AE356" i="35"/>
  <c r="AE357" i="35"/>
  <c r="AE358" i="35"/>
  <c r="AE359" i="35"/>
  <c r="AE360" i="35"/>
  <c r="AE361" i="35"/>
  <c r="AE362" i="35"/>
  <c r="AE363" i="35"/>
  <c r="AE364" i="35"/>
  <c r="AE368" i="35"/>
  <c r="AE369" i="35"/>
  <c r="AE370" i="35"/>
  <c r="AE371" i="35"/>
  <c r="AE372" i="35"/>
  <c r="AE373" i="35"/>
  <c r="AE374" i="35"/>
  <c r="AE375" i="35"/>
  <c r="AE376" i="35"/>
  <c r="AE377" i="35"/>
  <c r="AE378" i="35"/>
  <c r="AE379" i="35"/>
  <c r="AE380" i="35"/>
  <c r="AE381" i="35"/>
  <c r="AE382" i="35"/>
  <c r="AE383" i="35"/>
  <c r="AE384" i="35"/>
  <c r="AE385" i="35"/>
  <c r="AE386" i="35"/>
  <c r="AE387" i="35"/>
  <c r="AE388" i="35"/>
  <c r="AE389" i="35"/>
  <c r="AE390" i="35"/>
  <c r="AE391" i="35"/>
  <c r="AE392" i="35"/>
  <c r="AE393" i="35"/>
  <c r="AE394" i="35"/>
  <c r="AE395" i="35"/>
  <c r="AE396" i="35"/>
  <c r="AE397" i="35"/>
  <c r="AE398" i="35"/>
  <c r="AE399" i="35"/>
  <c r="AE400" i="35"/>
  <c r="AE401" i="35"/>
  <c r="AE402" i="35"/>
  <c r="AE403" i="35"/>
  <c r="AE404" i="35"/>
  <c r="AE405" i="35"/>
  <c r="AE406" i="35"/>
  <c r="AE407" i="35"/>
  <c r="AE408" i="35"/>
  <c r="AE409" i="35"/>
  <c r="AE410" i="35"/>
  <c r="AE411" i="35"/>
  <c r="AE412" i="35"/>
  <c r="AE413" i="35"/>
  <c r="AE414" i="35"/>
  <c r="AE415" i="35"/>
  <c r="AE416" i="35"/>
  <c r="AE417" i="35"/>
  <c r="AE421" i="35"/>
  <c r="AE422" i="35"/>
  <c r="AE423" i="35"/>
  <c r="AE424" i="35"/>
  <c r="AE425" i="35"/>
  <c r="AE426" i="35"/>
  <c r="AE427" i="35"/>
  <c r="AE428" i="35"/>
  <c r="AE429" i="35"/>
  <c r="AE430" i="35"/>
  <c r="AE431" i="35"/>
  <c r="AE432" i="35"/>
  <c r="AE433" i="35"/>
  <c r="AE434" i="35"/>
  <c r="AE435" i="35"/>
  <c r="AE436" i="35"/>
  <c r="AE437" i="35"/>
  <c r="AE438" i="35"/>
  <c r="AE439" i="35"/>
  <c r="AE440" i="35"/>
  <c r="AE441" i="35"/>
  <c r="AE442" i="35"/>
  <c r="AE443" i="35"/>
  <c r="AE444" i="35"/>
  <c r="AE445" i="35"/>
  <c r="AE446" i="35"/>
  <c r="AE447" i="35"/>
  <c r="AE448" i="35"/>
  <c r="AE449" i="35"/>
  <c r="AE450" i="35"/>
  <c r="AE451" i="35"/>
  <c r="AE452" i="35"/>
  <c r="AE453" i="35"/>
  <c r="AE454" i="35"/>
  <c r="AE455" i="35"/>
  <c r="AE456" i="35"/>
  <c r="AE457" i="35"/>
  <c r="AE458" i="35"/>
  <c r="AE459" i="35"/>
  <c r="AE460" i="35"/>
  <c r="AE461" i="35"/>
  <c r="AE462" i="35"/>
  <c r="AE463" i="35"/>
  <c r="AE464" i="35"/>
  <c r="AE465" i="35"/>
  <c r="AE466" i="35"/>
  <c r="AE467" i="35"/>
  <c r="AE468" i="35"/>
  <c r="AE469" i="35"/>
  <c r="AE470" i="35"/>
  <c r="AE471" i="35"/>
  <c r="AE472" i="35"/>
  <c r="AE473" i="35"/>
  <c r="AE474" i="35"/>
  <c r="AE475" i="35"/>
  <c r="AE476" i="35"/>
  <c r="AE477" i="35"/>
  <c r="AE478" i="35"/>
  <c r="AE479" i="35"/>
  <c r="AE480" i="35"/>
  <c r="AE481" i="35"/>
  <c r="AE482" i="35"/>
  <c r="AE483" i="35"/>
  <c r="AE484" i="35"/>
  <c r="AE485" i="35"/>
  <c r="AE486" i="35"/>
  <c r="AE487" i="35"/>
  <c r="AE488" i="35"/>
  <c r="AE489" i="35"/>
  <c r="AE490" i="35"/>
  <c r="AE491" i="35"/>
  <c r="AE492" i="35"/>
  <c r="AE493" i="35"/>
  <c r="AE494" i="35"/>
  <c r="AE495" i="35"/>
  <c r="AE496" i="35"/>
  <c r="AE497" i="35"/>
  <c r="AE498" i="35"/>
  <c r="AE499" i="35"/>
  <c r="AE500" i="35"/>
  <c r="AE501" i="35"/>
  <c r="AE502" i="35"/>
  <c r="AE503" i="35"/>
  <c r="AE504" i="35"/>
  <c r="AE505" i="35"/>
  <c r="AE506" i="35"/>
  <c r="AE507" i="35"/>
  <c r="AE508" i="35"/>
  <c r="AE509" i="35"/>
  <c r="AE510" i="35"/>
  <c r="AE511" i="35"/>
  <c r="AE512" i="35"/>
  <c r="AE513" i="35"/>
  <c r="AE514" i="35"/>
  <c r="AE515" i="35"/>
  <c r="AE516" i="35"/>
  <c r="AE517" i="35"/>
  <c r="AE518" i="35"/>
  <c r="AE519" i="35"/>
  <c r="AE520" i="35"/>
  <c r="AE521" i="35"/>
  <c r="AE522" i="35"/>
  <c r="AE523" i="35"/>
  <c r="AE524" i="35"/>
  <c r="AE525" i="35"/>
  <c r="AE526" i="35"/>
  <c r="AE527" i="35"/>
  <c r="AE528" i="35"/>
  <c r="AE529" i="35"/>
  <c r="AE530" i="35"/>
  <c r="AE531" i="35"/>
  <c r="AE532" i="35"/>
  <c r="AE533" i="35"/>
  <c r="AE534" i="35"/>
  <c r="AE535" i="35"/>
  <c r="AE536" i="35"/>
  <c r="AE537" i="35"/>
  <c r="AE538" i="35"/>
  <c r="AE539" i="35"/>
  <c r="AE540" i="35"/>
  <c r="AE541" i="35"/>
  <c r="AE542" i="35"/>
  <c r="AE543" i="35"/>
  <c r="AE544" i="35"/>
  <c r="AE545" i="35"/>
  <c r="AE546" i="35"/>
  <c r="AE547" i="35"/>
  <c r="AE548" i="35"/>
  <c r="AE549" i="35"/>
  <c r="AE550" i="35"/>
  <c r="AE551" i="35"/>
  <c r="AE552" i="35"/>
  <c r="AE553" i="35"/>
  <c r="AE554" i="35"/>
  <c r="AE555" i="35"/>
  <c r="AE556" i="35"/>
  <c r="AE557" i="35"/>
  <c r="AE558" i="35"/>
  <c r="AE559" i="35"/>
  <c r="AE560" i="35"/>
  <c r="AE561" i="35"/>
  <c r="AE562" i="35"/>
  <c r="AE563" i="35"/>
  <c r="AE564" i="35"/>
  <c r="AE565" i="35"/>
  <c r="AE566" i="35"/>
  <c r="AE567" i="35"/>
  <c r="AE568" i="35"/>
  <c r="AE569" i="35"/>
  <c r="AE570" i="35"/>
  <c r="AE571" i="35"/>
  <c r="AE572" i="35"/>
  <c r="AE573" i="35"/>
  <c r="AE574" i="35"/>
  <c r="AE575" i="35"/>
  <c r="AE576" i="35"/>
  <c r="AE577" i="35"/>
  <c r="AE578" i="35"/>
  <c r="AE579" i="35"/>
  <c r="AE580" i="35"/>
  <c r="AE581" i="35"/>
  <c r="AE582" i="35"/>
  <c r="AE583" i="35"/>
  <c r="AE584" i="35"/>
  <c r="AE585" i="35"/>
  <c r="AE586" i="35"/>
  <c r="AE587" i="35"/>
  <c r="AE588" i="35"/>
  <c r="AE589" i="35"/>
  <c r="AE590" i="35"/>
  <c r="AE591" i="35"/>
  <c r="AE592" i="35"/>
  <c r="AE593" i="35"/>
  <c r="AE594" i="35"/>
  <c r="AE595" i="35"/>
  <c r="AE596" i="35"/>
  <c r="AE597" i="35"/>
  <c r="AE598" i="35"/>
  <c r="AE599" i="35"/>
  <c r="AE600" i="35"/>
  <c r="AE601" i="35"/>
  <c r="AE602" i="35"/>
  <c r="AE603" i="35"/>
  <c r="AE604" i="35"/>
  <c r="AE605" i="35"/>
  <c r="AE606" i="35"/>
  <c r="AE607" i="35"/>
  <c r="AE608" i="35"/>
  <c r="AE609" i="35"/>
  <c r="AE610" i="35"/>
  <c r="AE611" i="35"/>
  <c r="AE612" i="35"/>
  <c r="AE613" i="35"/>
  <c r="AE614" i="35"/>
  <c r="AE615" i="35"/>
  <c r="AE616" i="35"/>
  <c r="AE617" i="35"/>
  <c r="AE618" i="35"/>
  <c r="AE619" i="35"/>
  <c r="AE620" i="35"/>
  <c r="AE419" i="35"/>
  <c r="N33" i="42"/>
  <c r="AE624" i="35"/>
  <c r="AE625" i="35"/>
  <c r="AE626" i="35"/>
  <c r="AE627" i="35"/>
  <c r="AE628" i="35"/>
  <c r="AE629" i="35"/>
  <c r="AE630" i="35"/>
  <c r="AE631" i="35"/>
  <c r="AE632" i="35"/>
  <c r="AE633" i="35"/>
  <c r="AE634" i="35"/>
  <c r="AE635" i="35"/>
  <c r="AE636" i="35"/>
  <c r="AE637" i="35"/>
  <c r="AE638" i="35"/>
  <c r="AE639" i="35"/>
  <c r="AE640" i="35"/>
  <c r="AE641" i="35"/>
  <c r="AE642" i="35"/>
  <c r="AE643" i="35"/>
  <c r="AE644" i="35"/>
  <c r="AE645" i="35"/>
  <c r="AE646" i="35"/>
  <c r="AE647" i="35"/>
  <c r="AE648" i="35"/>
  <c r="AE649" i="35"/>
  <c r="AE650" i="35"/>
  <c r="AE651" i="35"/>
  <c r="AE652" i="35"/>
  <c r="AE653" i="35"/>
  <c r="AE654" i="35"/>
  <c r="AE655" i="35"/>
  <c r="AE656" i="35"/>
  <c r="AE657" i="35"/>
  <c r="AE658" i="35"/>
  <c r="AE659" i="35"/>
  <c r="AE660" i="35"/>
  <c r="AE661" i="35"/>
  <c r="AE662" i="35"/>
  <c r="AE663" i="35"/>
  <c r="AE664" i="35"/>
  <c r="AE665" i="35"/>
  <c r="AE666" i="35"/>
  <c r="AE667" i="35"/>
  <c r="AE668" i="35"/>
  <c r="AE669" i="35"/>
  <c r="AE670" i="35"/>
  <c r="AE671" i="35"/>
  <c r="AE672" i="35"/>
  <c r="AE673" i="35"/>
  <c r="AE622" i="35"/>
  <c r="N34" i="42"/>
  <c r="F43" i="42"/>
  <c r="G43" i="42"/>
  <c r="H43" i="42"/>
  <c r="I43" i="42"/>
  <c r="J43" i="42"/>
  <c r="K43" i="42"/>
  <c r="L43" i="42"/>
  <c r="M43" i="42"/>
  <c r="N43" i="42"/>
  <c r="F45" i="42"/>
  <c r="I45" i="42"/>
  <c r="J45" i="42"/>
  <c r="M45" i="42"/>
  <c r="N45" i="42"/>
  <c r="F47" i="42"/>
  <c r="G47" i="42"/>
  <c r="H47" i="42"/>
  <c r="I47" i="42"/>
  <c r="J47" i="42"/>
  <c r="K47" i="42"/>
  <c r="L47" i="42"/>
  <c r="M47" i="42"/>
  <c r="N47" i="42"/>
  <c r="F48" i="42"/>
  <c r="G48" i="42"/>
  <c r="H48" i="42"/>
  <c r="I48" i="42"/>
  <c r="J48" i="42"/>
  <c r="K48" i="42"/>
  <c r="L48" i="42"/>
  <c r="M48" i="42"/>
  <c r="N48" i="42"/>
  <c r="F49" i="42"/>
  <c r="G49" i="42"/>
  <c r="H49" i="42"/>
  <c r="I49" i="42"/>
  <c r="J49" i="42"/>
  <c r="K49" i="42"/>
  <c r="L49" i="42"/>
  <c r="M49" i="42"/>
  <c r="N49" i="42"/>
  <c r="F50" i="42"/>
  <c r="G50" i="42"/>
  <c r="H50" i="42"/>
  <c r="I50" i="42"/>
  <c r="J50" i="42"/>
  <c r="K50" i="42"/>
  <c r="L50" i="42"/>
  <c r="M50" i="42"/>
  <c r="N50" i="42"/>
  <c r="F51" i="42"/>
  <c r="G51" i="42"/>
  <c r="H51" i="42"/>
  <c r="I51" i="42"/>
  <c r="J51" i="42"/>
  <c r="K51" i="42"/>
  <c r="L51" i="42"/>
  <c r="M51" i="42"/>
  <c r="N51" i="42"/>
  <c r="F52" i="42"/>
  <c r="G52" i="42"/>
  <c r="H52" i="42"/>
  <c r="I52" i="42"/>
  <c r="J52" i="42"/>
  <c r="K52" i="42"/>
  <c r="L52" i="42"/>
  <c r="M52" i="42"/>
  <c r="N52" i="42"/>
  <c r="F53" i="42"/>
  <c r="G53" i="42"/>
  <c r="H53" i="42"/>
  <c r="I53" i="42"/>
  <c r="J53" i="42"/>
  <c r="K53" i="42"/>
  <c r="L53" i="42"/>
  <c r="M53" i="42"/>
  <c r="N53" i="42"/>
  <c r="F54" i="42"/>
  <c r="G54" i="42"/>
  <c r="H54" i="42"/>
  <c r="I54" i="42"/>
  <c r="J54" i="42"/>
  <c r="K54" i="42"/>
  <c r="L54" i="42"/>
  <c r="M54" i="42"/>
  <c r="N54" i="42"/>
  <c r="F55" i="42"/>
  <c r="G55" i="42"/>
  <c r="H55" i="42"/>
  <c r="I55" i="42"/>
  <c r="J55" i="42"/>
  <c r="K55" i="42"/>
  <c r="L55" i="42"/>
  <c r="M55" i="42"/>
  <c r="N55" i="42"/>
  <c r="F56" i="42"/>
  <c r="G56" i="42"/>
  <c r="H56" i="42"/>
  <c r="I56" i="42"/>
  <c r="J56" i="42"/>
  <c r="K56" i="42"/>
  <c r="L56" i="42"/>
  <c r="M56" i="42"/>
  <c r="N56" i="42"/>
  <c r="F57" i="42"/>
  <c r="G57" i="42"/>
  <c r="H57" i="42"/>
  <c r="I57" i="42"/>
  <c r="J57" i="42"/>
  <c r="K57" i="42"/>
  <c r="L57" i="42"/>
  <c r="M57" i="42"/>
  <c r="N57" i="42"/>
  <c r="F58" i="42"/>
  <c r="G58" i="42"/>
  <c r="H58" i="42"/>
  <c r="I58" i="42"/>
  <c r="J58" i="42"/>
  <c r="K58" i="42"/>
  <c r="L58" i="42"/>
  <c r="M58" i="42"/>
  <c r="N58" i="42"/>
  <c r="F59" i="42"/>
  <c r="G59" i="42"/>
  <c r="H59" i="42"/>
  <c r="I59" i="42"/>
  <c r="J59" i="42"/>
  <c r="K59" i="42"/>
  <c r="L59" i="42"/>
  <c r="M59" i="42"/>
  <c r="N59" i="42"/>
  <c r="F60" i="42"/>
  <c r="G60" i="42"/>
  <c r="H60" i="42"/>
  <c r="I60" i="42"/>
  <c r="J60" i="42"/>
  <c r="K60" i="42"/>
  <c r="L60" i="42"/>
  <c r="M60" i="42"/>
  <c r="N60" i="42"/>
  <c r="F61" i="42"/>
  <c r="G61" i="42"/>
  <c r="H61" i="42"/>
  <c r="I61" i="42"/>
  <c r="J61" i="42"/>
  <c r="K61" i="42"/>
  <c r="L61" i="42"/>
  <c r="M61" i="42"/>
  <c r="N61" i="42"/>
  <c r="F62" i="42"/>
  <c r="G62" i="42"/>
  <c r="H62" i="42"/>
  <c r="I62" i="42"/>
  <c r="J62" i="42"/>
  <c r="K62" i="42"/>
  <c r="L62" i="42"/>
  <c r="M62" i="42"/>
  <c r="N62" i="42"/>
  <c r="I67" i="45"/>
  <c r="J67" i="45" s="1"/>
  <c r="D67" i="45"/>
  <c r="K66" i="45"/>
  <c r="L66" i="45"/>
  <c r="M66" i="45"/>
  <c r="N66" i="45"/>
  <c r="M86" i="45"/>
  <c r="M85" i="45"/>
  <c r="M84" i="45"/>
  <c r="M83" i="45"/>
  <c r="M82" i="45"/>
  <c r="M81" i="45"/>
  <c r="M80" i="45"/>
  <c r="M79" i="45"/>
  <c r="M78" i="45"/>
  <c r="M77" i="45"/>
  <c r="M76" i="45"/>
  <c r="M75" i="45"/>
  <c r="M74" i="45"/>
  <c r="M73" i="45"/>
  <c r="M72" i="45"/>
  <c r="M71" i="45"/>
  <c r="M70" i="45"/>
  <c r="M69" i="45"/>
  <c r="M68" i="45"/>
  <c r="M67" i="45"/>
  <c r="O78" i="45"/>
  <c r="O79" i="45"/>
  <c r="O80" i="45"/>
  <c r="O81" i="45"/>
  <c r="O82" i="45"/>
  <c r="O83" i="45"/>
  <c r="O84" i="45"/>
  <c r="O85" i="45"/>
  <c r="O86" i="45"/>
  <c r="O77" i="45"/>
  <c r="I66" i="45"/>
  <c r="J66" i="45" s="1"/>
  <c r="D86" i="45"/>
  <c r="N86" i="45"/>
  <c r="D85" i="45"/>
  <c r="D84" i="45"/>
  <c r="N84" i="45"/>
  <c r="D83" i="45"/>
  <c r="N83" i="45"/>
  <c r="D82" i="45"/>
  <c r="N82" i="45"/>
  <c r="D81" i="45"/>
  <c r="D80" i="45"/>
  <c r="N80" i="45"/>
  <c r="D79" i="45"/>
  <c r="N79" i="45"/>
  <c r="D78" i="45"/>
  <c r="N78" i="45"/>
  <c r="D77" i="45"/>
  <c r="D76" i="45"/>
  <c r="N76" i="45"/>
  <c r="D75" i="45"/>
  <c r="N75" i="45"/>
  <c r="D74" i="45"/>
  <c r="N74" i="45"/>
  <c r="D73" i="45"/>
  <c r="D72" i="45"/>
  <c r="N72" i="45"/>
  <c r="D71" i="45"/>
  <c r="N71" i="45"/>
  <c r="D70" i="45"/>
  <c r="N70" i="45"/>
  <c r="D69" i="45"/>
  <c r="D68" i="45"/>
  <c r="N68" i="45"/>
  <c r="N67" i="45"/>
  <c r="K78" i="45"/>
  <c r="K79" i="45"/>
  <c r="K80" i="45"/>
  <c r="K81" i="45"/>
  <c r="K82" i="45"/>
  <c r="K83" i="45"/>
  <c r="K84" i="45"/>
  <c r="K85" i="45"/>
  <c r="K86" i="45"/>
  <c r="K77" i="45"/>
  <c r="K76" i="45"/>
  <c r="K75" i="45"/>
  <c r="K74" i="45"/>
  <c r="K73" i="45"/>
  <c r="K72" i="45"/>
  <c r="K71" i="45"/>
  <c r="K70" i="45"/>
  <c r="K69" i="45"/>
  <c r="K68" i="45"/>
  <c r="K67" i="45"/>
  <c r="I27" i="12"/>
  <c r="J14" i="42"/>
  <c r="K14" i="42"/>
  <c r="L14" i="42"/>
  <c r="M14" i="42"/>
  <c r="N14" i="42"/>
  <c r="J15" i="42"/>
  <c r="K15" i="42"/>
  <c r="L15" i="42"/>
  <c r="M15" i="42"/>
  <c r="N15" i="42"/>
  <c r="J21" i="42"/>
  <c r="K21" i="42"/>
  <c r="L21" i="42"/>
  <c r="M21" i="42"/>
  <c r="N21" i="42"/>
  <c r="A3" i="12"/>
  <c r="A2" i="12"/>
  <c r="F45" i="45"/>
  <c r="G66" i="45"/>
  <c r="H66" i="45"/>
  <c r="B44" i="42"/>
  <c r="L44" i="42"/>
  <c r="B45" i="42"/>
  <c r="G45" i="42"/>
  <c r="B46" i="42"/>
  <c r="L46" i="42"/>
  <c r="I68" i="45"/>
  <c r="J68" i="45" s="1"/>
  <c r="I69" i="45"/>
  <c r="J69" i="45" s="1"/>
  <c r="I70" i="45"/>
  <c r="I71" i="45"/>
  <c r="I72" i="45"/>
  <c r="J72" i="45" s="1"/>
  <c r="I73" i="45"/>
  <c r="I74" i="45"/>
  <c r="I75" i="45"/>
  <c r="I76" i="45"/>
  <c r="FG83" i="42"/>
  <c r="FG35" i="42"/>
  <c r="FG82" i="42"/>
  <c r="ER83" i="42"/>
  <c r="EQ83" i="42"/>
  <c r="ER35" i="42"/>
  <c r="ER82" i="42"/>
  <c r="EQ35" i="42"/>
  <c r="EQ82" i="42"/>
  <c r="EC83" i="42"/>
  <c r="EB83" i="42"/>
  <c r="EA83" i="42"/>
  <c r="EC35" i="42"/>
  <c r="EC82" i="42"/>
  <c r="EB35" i="42"/>
  <c r="EB82" i="42"/>
  <c r="EA35" i="42"/>
  <c r="EA82" i="42"/>
  <c r="EA94" i="42"/>
  <c r="DN83" i="42"/>
  <c r="DM83" i="42"/>
  <c r="DL83" i="42"/>
  <c r="DK83" i="42"/>
  <c r="DN35" i="42"/>
  <c r="DN82" i="42"/>
  <c r="DM35" i="42"/>
  <c r="DM82" i="42"/>
  <c r="DL35" i="42"/>
  <c r="DL82" i="42"/>
  <c r="DK35" i="42"/>
  <c r="DK82" i="42"/>
  <c r="DP82" i="42"/>
  <c r="CY83" i="42"/>
  <c r="CX83" i="42"/>
  <c r="CW83" i="42"/>
  <c r="CV83" i="42"/>
  <c r="CU83" i="42"/>
  <c r="CY35" i="42"/>
  <c r="CY82" i="42"/>
  <c r="CX35" i="42"/>
  <c r="CX82" i="42"/>
  <c r="CW35" i="42"/>
  <c r="CW82" i="42"/>
  <c r="CV35" i="42"/>
  <c r="CV82" i="42"/>
  <c r="CU35" i="42"/>
  <c r="CJ83" i="42"/>
  <c r="CI83" i="42"/>
  <c r="CH83" i="42"/>
  <c r="CG83" i="42"/>
  <c r="CF83" i="42"/>
  <c r="CE83" i="42"/>
  <c r="CJ35" i="42"/>
  <c r="CJ82" i="42"/>
  <c r="CI35" i="42"/>
  <c r="CH35" i="42"/>
  <c r="CH82" i="42"/>
  <c r="CG35" i="42"/>
  <c r="CG82" i="42"/>
  <c r="CF35" i="42"/>
  <c r="CF82" i="42"/>
  <c r="CE35" i="42"/>
  <c r="CE82" i="42"/>
  <c r="CL82" i="42"/>
  <c r="BU83" i="42"/>
  <c r="BT83" i="42"/>
  <c r="BS83" i="42"/>
  <c r="BR83" i="42"/>
  <c r="BQ83" i="42"/>
  <c r="BP83" i="42"/>
  <c r="BO83" i="42"/>
  <c r="BU35" i="42"/>
  <c r="BU82" i="42"/>
  <c r="BT35" i="42"/>
  <c r="BT82" i="42"/>
  <c r="BS35" i="42"/>
  <c r="BS82" i="42"/>
  <c r="BR35" i="42"/>
  <c r="BR82" i="42"/>
  <c r="BQ35" i="42"/>
  <c r="BQ82" i="42"/>
  <c r="BP35" i="42"/>
  <c r="BP82" i="42"/>
  <c r="BO35" i="42"/>
  <c r="BO82" i="42"/>
  <c r="BO94" i="42"/>
  <c r="BF83" i="42"/>
  <c r="BE83" i="42"/>
  <c r="BD83" i="42"/>
  <c r="BC83" i="42"/>
  <c r="BB83" i="42"/>
  <c r="BA83" i="42"/>
  <c r="AZ83" i="42"/>
  <c r="AY83" i="42"/>
  <c r="BF35" i="42"/>
  <c r="BF82" i="42"/>
  <c r="BE35" i="42"/>
  <c r="BE82" i="42"/>
  <c r="BD35" i="42"/>
  <c r="BD82" i="42"/>
  <c r="BC35" i="42"/>
  <c r="BC82" i="42"/>
  <c r="BB35" i="42"/>
  <c r="BB82" i="42"/>
  <c r="BA35" i="42"/>
  <c r="BA82" i="42"/>
  <c r="AZ35" i="42"/>
  <c r="AZ82" i="42"/>
  <c r="AY35" i="42"/>
  <c r="AY82" i="42"/>
  <c r="AQ83" i="42"/>
  <c r="AP83" i="42"/>
  <c r="AO83" i="42"/>
  <c r="AN83" i="42"/>
  <c r="AM83" i="42"/>
  <c r="AL83" i="42"/>
  <c r="AK83" i="42"/>
  <c r="AJ83" i="42"/>
  <c r="AJ94" i="42"/>
  <c r="AI83" i="42"/>
  <c r="AQ35" i="42"/>
  <c r="AQ82" i="42"/>
  <c r="AP35" i="42"/>
  <c r="AO35" i="42"/>
  <c r="AO82" i="42"/>
  <c r="AN35" i="42"/>
  <c r="AN82" i="42"/>
  <c r="AM35" i="42"/>
  <c r="AL35" i="42"/>
  <c r="AL82" i="42"/>
  <c r="AK35" i="42"/>
  <c r="AK82" i="42"/>
  <c r="AJ35" i="42"/>
  <c r="AJ82" i="42"/>
  <c r="AI35" i="42"/>
  <c r="AI82" i="42"/>
  <c r="AX82" i="42"/>
  <c r="BM82" i="42"/>
  <c r="CB82" i="42"/>
  <c r="CQ82" i="42"/>
  <c r="DF82" i="42"/>
  <c r="DU82" i="42"/>
  <c r="EJ82" i="42"/>
  <c r="EY82" i="42"/>
  <c r="S35" i="42"/>
  <c r="AH83" i="42"/>
  <c r="AB35" i="42"/>
  <c r="AA35" i="42"/>
  <c r="Z35" i="42"/>
  <c r="Z37" i="42"/>
  <c r="Z76" i="42"/>
  <c r="Z97" i="42" s="1"/>
  <c r="Y35" i="42"/>
  <c r="X35" i="42"/>
  <c r="W35" i="42"/>
  <c r="V35" i="42"/>
  <c r="U35" i="42"/>
  <c r="T35" i="42"/>
  <c r="FG37" i="42"/>
  <c r="FG76" i="42"/>
  <c r="FG97" i="42" s="1"/>
  <c r="ER37" i="42"/>
  <c r="ER76" i="42"/>
  <c r="EQ37" i="42"/>
  <c r="EC37" i="42"/>
  <c r="EC76" i="42"/>
  <c r="EB37" i="42"/>
  <c r="EB76" i="42"/>
  <c r="EA37" i="42"/>
  <c r="EA76" i="42"/>
  <c r="EA97" i="42" s="1"/>
  <c r="EP76" i="42"/>
  <c r="FE76" i="42" s="1"/>
  <c r="FE97" i="42" s="1"/>
  <c r="DN37" i="42"/>
  <c r="DN76" i="42"/>
  <c r="DN97" i="42" s="1"/>
  <c r="DM37" i="42"/>
  <c r="DM76" i="42"/>
  <c r="DM97" i="42" s="1"/>
  <c r="DL37" i="42"/>
  <c r="DK37" i="42"/>
  <c r="DK76" i="42"/>
  <c r="CY37" i="42"/>
  <c r="CY76" i="42"/>
  <c r="CX37" i="42"/>
  <c r="CX76" i="42"/>
  <c r="CX97" i="42" s="1"/>
  <c r="CW37" i="42"/>
  <c r="CW76" i="42"/>
  <c r="CW97" i="42" s="1"/>
  <c r="CV37" i="42"/>
  <c r="CV76" i="42"/>
  <c r="CV97" i="42" s="1"/>
  <c r="CU37" i="42"/>
  <c r="CJ37" i="42"/>
  <c r="CJ76" i="42"/>
  <c r="CJ97" i="42" s="1"/>
  <c r="CI37" i="42"/>
  <c r="CI76" i="42"/>
  <c r="CH37" i="42"/>
  <c r="CH76" i="42"/>
  <c r="CH97" i="42" s="1"/>
  <c r="CG37" i="42"/>
  <c r="CG76" i="42"/>
  <c r="CG97" i="42" s="1"/>
  <c r="CF37" i="42"/>
  <c r="CF76" i="42"/>
  <c r="CF97" i="42" s="1"/>
  <c r="CE37" i="42"/>
  <c r="BU37" i="42"/>
  <c r="BU76" i="42"/>
  <c r="BT37" i="42"/>
  <c r="BT76" i="42"/>
  <c r="BS37" i="42"/>
  <c r="BS76" i="42"/>
  <c r="BS97" i="42" s="1"/>
  <c r="BR37" i="42"/>
  <c r="BR76" i="42"/>
  <c r="BR97" i="42" s="1"/>
  <c r="BQ37" i="42"/>
  <c r="BQ76" i="42"/>
  <c r="BQ97" i="42"/>
  <c r="BP37" i="42"/>
  <c r="BP76" i="42"/>
  <c r="BO37" i="42"/>
  <c r="BO76" i="42"/>
  <c r="CD76" i="42" s="1"/>
  <c r="BF37" i="42"/>
  <c r="BF76" i="42"/>
  <c r="BE37" i="42"/>
  <c r="BE76" i="42"/>
  <c r="BE97" i="42" s="1"/>
  <c r="BD37" i="42"/>
  <c r="BD76" i="42"/>
  <c r="BC37" i="42"/>
  <c r="BC76" i="42"/>
  <c r="BC97" i="42" s="1"/>
  <c r="BB37" i="42"/>
  <c r="BB76" i="42"/>
  <c r="BA37" i="42"/>
  <c r="BA76" i="42"/>
  <c r="BA97" i="42" s="1"/>
  <c r="AZ37" i="42"/>
  <c r="AY37" i="42"/>
  <c r="AY76" i="42"/>
  <c r="AH29" i="42"/>
  <c r="AW29" i="42"/>
  <c r="AH30" i="42"/>
  <c r="AW30" i="42"/>
  <c r="AH31" i="42"/>
  <c r="AW31" i="42"/>
  <c r="AH32" i="42"/>
  <c r="AW32" i="42"/>
  <c r="AH33" i="42"/>
  <c r="AW33" i="42"/>
  <c r="AH34" i="42"/>
  <c r="AW34" i="42"/>
  <c r="AW35" i="42"/>
  <c r="AW37" i="42"/>
  <c r="AH36" i="42"/>
  <c r="AW36" i="42"/>
  <c r="AX29" i="42"/>
  <c r="AX30" i="42"/>
  <c r="AX31" i="42"/>
  <c r="AX32" i="42"/>
  <c r="AX33" i="42"/>
  <c r="AX34" i="42"/>
  <c r="AX36" i="42"/>
  <c r="AO37" i="42"/>
  <c r="AO76" i="42"/>
  <c r="AO97" i="42" s="1"/>
  <c r="AN37" i="42"/>
  <c r="AN76" i="42"/>
  <c r="AN97" i="42" s="1"/>
  <c r="AK37" i="42"/>
  <c r="AK76" i="42"/>
  <c r="AK97" i="42" s="1"/>
  <c r="AJ37" i="42"/>
  <c r="AJ76" i="42"/>
  <c r="AJ97" i="42" s="1"/>
  <c r="AB37" i="42"/>
  <c r="AB76" i="42"/>
  <c r="AB97" i="42" s="1"/>
  <c r="AA37" i="42"/>
  <c r="AA76" i="42"/>
  <c r="Y37" i="42"/>
  <c r="Y76" i="42"/>
  <c r="X37" i="42"/>
  <c r="X76" i="42"/>
  <c r="X97" i="42" s="1"/>
  <c r="U37" i="42"/>
  <c r="U76" i="42"/>
  <c r="T37" i="42"/>
  <c r="T76" i="42"/>
  <c r="F46" i="45"/>
  <c r="FG19" i="42"/>
  <c r="FF82" i="42"/>
  <c r="FF29" i="42"/>
  <c r="FF30" i="42"/>
  <c r="FF31" i="42"/>
  <c r="FF32" i="42"/>
  <c r="FF33" i="42"/>
  <c r="FF34" i="42"/>
  <c r="EP29" i="42"/>
  <c r="FE29" i="42"/>
  <c r="EP30" i="42"/>
  <c r="FE30" i="42"/>
  <c r="EP31" i="42"/>
  <c r="FE31" i="42"/>
  <c r="EP32" i="42"/>
  <c r="FE32" i="42"/>
  <c r="EP33" i="42"/>
  <c r="FE33" i="42"/>
  <c r="EP34" i="42"/>
  <c r="FE34" i="42"/>
  <c r="DZ29" i="42"/>
  <c r="EO29" i="42"/>
  <c r="FD29" i="42"/>
  <c r="DZ30" i="42"/>
  <c r="EO30" i="42"/>
  <c r="FD30" i="42"/>
  <c r="DZ31" i="42"/>
  <c r="EO31" i="42"/>
  <c r="FD31" i="42"/>
  <c r="DZ32" i="42"/>
  <c r="EO32" i="42"/>
  <c r="FD32" i="42"/>
  <c r="DZ33" i="42"/>
  <c r="EO33" i="42"/>
  <c r="FD33" i="42"/>
  <c r="DZ34" i="42"/>
  <c r="EO34" i="42"/>
  <c r="FD34" i="42"/>
  <c r="DJ29" i="42"/>
  <c r="DY29" i="42"/>
  <c r="EN29" i="42"/>
  <c r="DJ30" i="42"/>
  <c r="DY30" i="42"/>
  <c r="EN30" i="42"/>
  <c r="FC30" i="42"/>
  <c r="DJ31" i="42"/>
  <c r="DY31" i="42"/>
  <c r="EN31" i="42"/>
  <c r="FC31" i="42"/>
  <c r="DJ32" i="42"/>
  <c r="DY32" i="42"/>
  <c r="EN32" i="42"/>
  <c r="FC32" i="42"/>
  <c r="DJ33" i="42"/>
  <c r="DY33" i="42"/>
  <c r="EN33" i="42"/>
  <c r="FC33" i="42"/>
  <c r="DJ34" i="42"/>
  <c r="DY34" i="42"/>
  <c r="EN34" i="42"/>
  <c r="FC34" i="42"/>
  <c r="FH34" i="42"/>
  <c r="CT82" i="42"/>
  <c r="DI82" i="42"/>
  <c r="DX82" i="42"/>
  <c r="EM82" i="42"/>
  <c r="FB82" i="42"/>
  <c r="CT29" i="42"/>
  <c r="DI29" i="42"/>
  <c r="CT30" i="42"/>
  <c r="DI30" i="42"/>
  <c r="DX30" i="42"/>
  <c r="CT31" i="42"/>
  <c r="DI31" i="42"/>
  <c r="DX31" i="42"/>
  <c r="EM31" i="42"/>
  <c r="FB31" i="42"/>
  <c r="CT32" i="42"/>
  <c r="CT33" i="42"/>
  <c r="DI33" i="42"/>
  <c r="DX33" i="42"/>
  <c r="EM33" i="42"/>
  <c r="FB33" i="42"/>
  <c r="CT34" i="42"/>
  <c r="DI34" i="42"/>
  <c r="DX34" i="42"/>
  <c r="EM34" i="42"/>
  <c r="FB34" i="42"/>
  <c r="CD29" i="42"/>
  <c r="CS29" i="42"/>
  <c r="DH29" i="42"/>
  <c r="CD30" i="42"/>
  <c r="CS30" i="42"/>
  <c r="DH30" i="42"/>
  <c r="DW30" i="42"/>
  <c r="EL30" i="42"/>
  <c r="FA30" i="42"/>
  <c r="CD31" i="42"/>
  <c r="CS31" i="42"/>
  <c r="DH31" i="42"/>
  <c r="DW31" i="42"/>
  <c r="EL31" i="42"/>
  <c r="FA31" i="42"/>
  <c r="CD32" i="42"/>
  <c r="CS32" i="42"/>
  <c r="DH32" i="42"/>
  <c r="DW32" i="42"/>
  <c r="EL32" i="42"/>
  <c r="FA32" i="42"/>
  <c r="CD33" i="42"/>
  <c r="CS33" i="42"/>
  <c r="DH33" i="42"/>
  <c r="DW33" i="42"/>
  <c r="EL33" i="42"/>
  <c r="FA33" i="42"/>
  <c r="CD34" i="42"/>
  <c r="CS34" i="42"/>
  <c r="DH34" i="42"/>
  <c r="DW34" i="42"/>
  <c r="EL34" i="42"/>
  <c r="FA34" i="42"/>
  <c r="BN29" i="42"/>
  <c r="BN30" i="42"/>
  <c r="CC30" i="42"/>
  <c r="CR30" i="42"/>
  <c r="DG30" i="42"/>
  <c r="DV30" i="42"/>
  <c r="EK30" i="42"/>
  <c r="EZ30" i="42"/>
  <c r="BN31" i="42"/>
  <c r="CC31" i="42"/>
  <c r="CR31" i="42"/>
  <c r="DG31" i="42"/>
  <c r="DV31" i="42"/>
  <c r="EK31" i="42"/>
  <c r="EZ31" i="42"/>
  <c r="BN32" i="42"/>
  <c r="CC32" i="42"/>
  <c r="CR32" i="42"/>
  <c r="DG32" i="42"/>
  <c r="DV32" i="42"/>
  <c r="EK32" i="42"/>
  <c r="EZ32" i="42"/>
  <c r="BN33" i="42"/>
  <c r="CC33" i="42"/>
  <c r="CR33" i="42"/>
  <c r="DG33" i="42"/>
  <c r="DV33" i="42"/>
  <c r="BN34" i="42"/>
  <c r="CC34" i="42"/>
  <c r="CR34" i="42"/>
  <c r="DG34" i="42"/>
  <c r="DV34" i="42"/>
  <c r="EK34" i="42"/>
  <c r="EZ34" i="42"/>
  <c r="BM29" i="42"/>
  <c r="BM30" i="42"/>
  <c r="CB30" i="42"/>
  <c r="CQ30" i="42"/>
  <c r="DF30" i="42"/>
  <c r="DU30" i="42"/>
  <c r="EJ30" i="42"/>
  <c r="EY30" i="42"/>
  <c r="BM31" i="42"/>
  <c r="CB31" i="42"/>
  <c r="CQ31" i="42"/>
  <c r="DF31" i="42"/>
  <c r="DU31" i="42"/>
  <c r="EJ31" i="42"/>
  <c r="EY31" i="42"/>
  <c r="BM32" i="42"/>
  <c r="CB32" i="42"/>
  <c r="CQ32" i="42"/>
  <c r="DF32" i="42"/>
  <c r="DU32" i="42"/>
  <c r="EJ32" i="42"/>
  <c r="EY32" i="42"/>
  <c r="BM33" i="42"/>
  <c r="CB33" i="42"/>
  <c r="CQ33" i="42"/>
  <c r="DF33" i="42"/>
  <c r="DU33" i="42"/>
  <c r="EJ33" i="42"/>
  <c r="EY33" i="42"/>
  <c r="BM34" i="42"/>
  <c r="CB34" i="42"/>
  <c r="CQ34" i="42"/>
  <c r="DF34" i="42"/>
  <c r="DU34" i="42"/>
  <c r="EJ34" i="42"/>
  <c r="EY34" i="42"/>
  <c r="ER19" i="42"/>
  <c r="EQ19" i="42"/>
  <c r="EP35" i="42"/>
  <c r="EP19" i="42"/>
  <c r="EP20" i="42"/>
  <c r="EC19" i="42"/>
  <c r="EB19" i="42"/>
  <c r="EB20" i="42"/>
  <c r="EA19" i="42"/>
  <c r="EA22" i="42" s="1"/>
  <c r="EA20" i="42"/>
  <c r="DN19" i="42"/>
  <c r="DN22" i="42" s="1"/>
  <c r="DN20" i="42"/>
  <c r="DM19" i="42"/>
  <c r="DL19" i="42"/>
  <c r="DK19" i="42"/>
  <c r="DK22" i="42" s="1"/>
  <c r="DK20" i="42"/>
  <c r="CY19" i="42"/>
  <c r="CY22" i="42" s="1"/>
  <c r="CY20" i="42"/>
  <c r="CX19" i="42"/>
  <c r="CW19" i="42"/>
  <c r="CV19" i="42"/>
  <c r="CV22" i="42" s="1"/>
  <c r="CV20" i="42"/>
  <c r="CJ19" i="42"/>
  <c r="CJ22" i="42" s="1"/>
  <c r="CH19" i="42"/>
  <c r="CG19" i="42"/>
  <c r="CF19" i="42"/>
  <c r="CF22" i="42" s="1"/>
  <c r="CE19" i="42"/>
  <c r="CE22" i="42" s="1"/>
  <c r="CE20" i="42"/>
  <c r="CD35" i="42"/>
  <c r="CD19" i="42"/>
  <c r="CD22" i="42" s="1"/>
  <c r="BU19" i="42"/>
  <c r="BU22" i="42" s="1"/>
  <c r="BT19" i="42"/>
  <c r="BS19" i="42"/>
  <c r="BS20" i="42"/>
  <c r="BR19" i="42"/>
  <c r="BR22" i="42" s="1"/>
  <c r="BQ19" i="42"/>
  <c r="BP19" i="42"/>
  <c r="BP20" i="42"/>
  <c r="BP22" i="42"/>
  <c r="BO19" i="42"/>
  <c r="BO20" i="42"/>
  <c r="BF19" i="42"/>
  <c r="BE19" i="42"/>
  <c r="BD19" i="42"/>
  <c r="BC19" i="42"/>
  <c r="BB19" i="42"/>
  <c r="BA19" i="42"/>
  <c r="AZ19" i="42"/>
  <c r="AY19" i="42"/>
  <c r="AY20" i="42"/>
  <c r="AY22" i="42" s="1"/>
  <c r="AQ19" i="42"/>
  <c r="AO19" i="42"/>
  <c r="AN19" i="42"/>
  <c r="AL19" i="42"/>
  <c r="AK19" i="42"/>
  <c r="AK22" i="42" s="1"/>
  <c r="AJ19" i="42"/>
  <c r="AI19" i="42"/>
  <c r="AI20" i="42"/>
  <c r="F3" i="42"/>
  <c r="E67" i="42"/>
  <c r="ER94" i="42"/>
  <c r="FG94" i="42"/>
  <c r="FI94" i="42"/>
  <c r="FI93" i="42"/>
  <c r="FI92" i="42"/>
  <c r="FI91" i="42"/>
  <c r="FI90" i="42"/>
  <c r="FI89" i="42"/>
  <c r="FI88" i="42"/>
  <c r="FI87" i="42"/>
  <c r="FI86" i="42"/>
  <c r="FI85" i="42"/>
  <c r="FI84" i="42"/>
  <c r="FI83" i="42"/>
  <c r="FI82" i="42"/>
  <c r="FI75" i="42"/>
  <c r="FI74" i="42"/>
  <c r="FI73" i="42"/>
  <c r="FI72" i="42"/>
  <c r="FI71" i="42"/>
  <c r="FI70" i="42"/>
  <c r="FI69" i="42"/>
  <c r="FI62" i="42"/>
  <c r="FI61" i="42"/>
  <c r="FI60" i="42"/>
  <c r="FI59" i="42"/>
  <c r="FI58" i="42"/>
  <c r="FI57" i="42"/>
  <c r="FI56" i="42"/>
  <c r="FI55" i="42"/>
  <c r="FI54" i="42"/>
  <c r="FI53" i="42"/>
  <c r="FI52" i="42"/>
  <c r="FI51" i="42"/>
  <c r="FI50" i="42"/>
  <c r="FI49" i="42"/>
  <c r="FI48" i="42"/>
  <c r="FI47" i="42"/>
  <c r="FI46" i="42"/>
  <c r="FI45" i="42"/>
  <c r="FI44" i="42"/>
  <c r="FI43" i="42"/>
  <c r="FI37" i="42"/>
  <c r="FI36" i="42"/>
  <c r="FI35" i="42"/>
  <c r="FI34" i="42"/>
  <c r="FI33" i="42"/>
  <c r="FI32" i="42"/>
  <c r="FI31" i="42"/>
  <c r="FI30" i="42"/>
  <c r="FI29" i="42"/>
  <c r="EB94" i="42"/>
  <c r="EQ94" i="42"/>
  <c r="ET93" i="42"/>
  <c r="ET92" i="42"/>
  <c r="ET91" i="42"/>
  <c r="ET90" i="42"/>
  <c r="ET89" i="42"/>
  <c r="ET88" i="42"/>
  <c r="ET87" i="42"/>
  <c r="ET86" i="42"/>
  <c r="ET85" i="42"/>
  <c r="ET84" i="42"/>
  <c r="ET83" i="42"/>
  <c r="ET82" i="42"/>
  <c r="ET75" i="42"/>
  <c r="ET74" i="42"/>
  <c r="ET73" i="42"/>
  <c r="ET72" i="42"/>
  <c r="ET71" i="42"/>
  <c r="ET70" i="42"/>
  <c r="ET69" i="42"/>
  <c r="ET62" i="42"/>
  <c r="ET61" i="42"/>
  <c r="ET60" i="42"/>
  <c r="ET59" i="42"/>
  <c r="ET58" i="42"/>
  <c r="ET57" i="42"/>
  <c r="ET56" i="42"/>
  <c r="ET55" i="42"/>
  <c r="ET54" i="42"/>
  <c r="ET53" i="42"/>
  <c r="ET52" i="42"/>
  <c r="ET51" i="42"/>
  <c r="ET50" i="42"/>
  <c r="ET49" i="42"/>
  <c r="ET48" i="42"/>
  <c r="ET47" i="42"/>
  <c r="ET46" i="42"/>
  <c r="ET45" i="42"/>
  <c r="ET44" i="42"/>
  <c r="ET43" i="42"/>
  <c r="ET36" i="42"/>
  <c r="ET35" i="42"/>
  <c r="ET34" i="42"/>
  <c r="ET33" i="42"/>
  <c r="ET32" i="42"/>
  <c r="ET31" i="42"/>
  <c r="ET30" i="42"/>
  <c r="ET29" i="42"/>
  <c r="DL94" i="42"/>
  <c r="EE93" i="42"/>
  <c r="EE92" i="42"/>
  <c r="EE91" i="42"/>
  <c r="EE90" i="42"/>
  <c r="EE89" i="42"/>
  <c r="EE88" i="42"/>
  <c r="EE87" i="42"/>
  <c r="EE86" i="42"/>
  <c r="EE85" i="42"/>
  <c r="EE84" i="42"/>
  <c r="EE83" i="42"/>
  <c r="EE75" i="42"/>
  <c r="EE74" i="42"/>
  <c r="EE73" i="42"/>
  <c r="EE72" i="42"/>
  <c r="EE71" i="42"/>
  <c r="EE70" i="42"/>
  <c r="EE69" i="42"/>
  <c r="EE62" i="42"/>
  <c r="EE61" i="42"/>
  <c r="EE60" i="42"/>
  <c r="EE59" i="42"/>
  <c r="EE58" i="42"/>
  <c r="EE57" i="42"/>
  <c r="EE56" i="42"/>
  <c r="EE55" i="42"/>
  <c r="EE54" i="42"/>
  <c r="EE53" i="42"/>
  <c r="EE52" i="42"/>
  <c r="EE51" i="42"/>
  <c r="EE50" i="42"/>
  <c r="EE49" i="42"/>
  <c r="EE48" i="42"/>
  <c r="EE47" i="42"/>
  <c r="EE46" i="42"/>
  <c r="EE45" i="42"/>
  <c r="EE44" i="42"/>
  <c r="EE43" i="42"/>
  <c r="EE36" i="42"/>
  <c r="EE35" i="42"/>
  <c r="EE34" i="42"/>
  <c r="EE33" i="42"/>
  <c r="EE32" i="42"/>
  <c r="EE31" i="42"/>
  <c r="EE30" i="42"/>
  <c r="EE29" i="42"/>
  <c r="DP93" i="42"/>
  <c r="DP92" i="42"/>
  <c r="DP91" i="42"/>
  <c r="DP90" i="42"/>
  <c r="DP89" i="42"/>
  <c r="DP88" i="42"/>
  <c r="DP87" i="42"/>
  <c r="DP86" i="42"/>
  <c r="DP85" i="42"/>
  <c r="DP84" i="42"/>
  <c r="DP75" i="42"/>
  <c r="DP74" i="42"/>
  <c r="DP73" i="42"/>
  <c r="DP72" i="42"/>
  <c r="DP71" i="42"/>
  <c r="DP70" i="42"/>
  <c r="DP69" i="42"/>
  <c r="DP62" i="42"/>
  <c r="DP61" i="42"/>
  <c r="DP60" i="42"/>
  <c r="DP59" i="42"/>
  <c r="DP58" i="42"/>
  <c r="DP57" i="42"/>
  <c r="DP56" i="42"/>
  <c r="DP55" i="42"/>
  <c r="DP54" i="42"/>
  <c r="DP53" i="42"/>
  <c r="DP52" i="42"/>
  <c r="DP51" i="42"/>
  <c r="DP50" i="42"/>
  <c r="DP49" i="42"/>
  <c r="DP48" i="42"/>
  <c r="DP47" i="42"/>
  <c r="DP46" i="42"/>
  <c r="DP45" i="42"/>
  <c r="DP44" i="42"/>
  <c r="DP43" i="42"/>
  <c r="DP37" i="42"/>
  <c r="DP36" i="42"/>
  <c r="DP35" i="42"/>
  <c r="DP34" i="42"/>
  <c r="DP33" i="42"/>
  <c r="DP32" i="42"/>
  <c r="DP31" i="42"/>
  <c r="DP30" i="42"/>
  <c r="DP29" i="42"/>
  <c r="CF94" i="42"/>
  <c r="DA93" i="42"/>
  <c r="DA92" i="42"/>
  <c r="DA91" i="42"/>
  <c r="DA90" i="42"/>
  <c r="DA89" i="42"/>
  <c r="DA88" i="42"/>
  <c r="DA87" i="42"/>
  <c r="DA86" i="42"/>
  <c r="DA85" i="42"/>
  <c r="DA84" i="42"/>
  <c r="DA83" i="42"/>
  <c r="DA75" i="42"/>
  <c r="DA74" i="42"/>
  <c r="DA73" i="42"/>
  <c r="DA72" i="42"/>
  <c r="DA71" i="42"/>
  <c r="DA70" i="42"/>
  <c r="DA69" i="42"/>
  <c r="DA62" i="42"/>
  <c r="DA61" i="42"/>
  <c r="DA60" i="42"/>
  <c r="DA59" i="42"/>
  <c r="DA58" i="42"/>
  <c r="DA57" i="42"/>
  <c r="DA56" i="42"/>
  <c r="DA55" i="42"/>
  <c r="DA54" i="42"/>
  <c r="DA53" i="42"/>
  <c r="DA52" i="42"/>
  <c r="DA51" i="42"/>
  <c r="DA50" i="42"/>
  <c r="DA49" i="42"/>
  <c r="DA48" i="42"/>
  <c r="DA47" i="42"/>
  <c r="DA46" i="42"/>
  <c r="DA45" i="42"/>
  <c r="DA44" i="42"/>
  <c r="DA43" i="42"/>
  <c r="DA36" i="42"/>
  <c r="DA34" i="42"/>
  <c r="DA33" i="42"/>
  <c r="DA32" i="42"/>
  <c r="DA31" i="42"/>
  <c r="DA30" i="42"/>
  <c r="DA29" i="42"/>
  <c r="CL49" i="42"/>
  <c r="CL48" i="42"/>
  <c r="CL47" i="42"/>
  <c r="CL46" i="42"/>
  <c r="CL45" i="42"/>
  <c r="CL44" i="42"/>
  <c r="CL43" i="42"/>
  <c r="BP94" i="42"/>
  <c r="CL93" i="42"/>
  <c r="CL92" i="42"/>
  <c r="CL91" i="42"/>
  <c r="CL90" i="42"/>
  <c r="CL89" i="42"/>
  <c r="CL88" i="42"/>
  <c r="CL87" i="42"/>
  <c r="CL86" i="42"/>
  <c r="CL85" i="42"/>
  <c r="CL84" i="42"/>
  <c r="CL83" i="42"/>
  <c r="CL75" i="42"/>
  <c r="CL74" i="42"/>
  <c r="CL73" i="42"/>
  <c r="CL72" i="42"/>
  <c r="CL71" i="42"/>
  <c r="CL70" i="42"/>
  <c r="CL69" i="42"/>
  <c r="CL62" i="42"/>
  <c r="CL61" i="42"/>
  <c r="CL60" i="42"/>
  <c r="CL59" i="42"/>
  <c r="CL58" i="42"/>
  <c r="CL57" i="42"/>
  <c r="CL56" i="42"/>
  <c r="CL55" i="42"/>
  <c r="CL54" i="42"/>
  <c r="CL53" i="42"/>
  <c r="CL52" i="42"/>
  <c r="CL51" i="42"/>
  <c r="CL50" i="42"/>
  <c r="CL36" i="42"/>
  <c r="CL35" i="42"/>
  <c r="CL34" i="42"/>
  <c r="CL33" i="42"/>
  <c r="CL32" i="42"/>
  <c r="CL31" i="42"/>
  <c r="CL30" i="42"/>
  <c r="CL29" i="42"/>
  <c r="AZ94" i="42"/>
  <c r="BW93" i="42"/>
  <c r="BW92" i="42"/>
  <c r="BW91" i="42"/>
  <c r="BW90" i="42"/>
  <c r="BW89" i="42"/>
  <c r="BW88" i="42"/>
  <c r="BW87" i="42"/>
  <c r="BW86" i="42"/>
  <c r="BW85" i="42"/>
  <c r="BW84" i="42"/>
  <c r="BW83" i="42"/>
  <c r="BW75" i="42"/>
  <c r="BW74" i="42"/>
  <c r="BW73" i="42"/>
  <c r="BW72" i="42"/>
  <c r="BW71" i="42"/>
  <c r="BW70" i="42"/>
  <c r="BW69" i="42"/>
  <c r="BW62" i="42"/>
  <c r="BW61" i="42"/>
  <c r="BW60" i="42"/>
  <c r="BW59" i="42"/>
  <c r="BW58" i="42"/>
  <c r="BW57" i="42"/>
  <c r="BW56" i="42"/>
  <c r="BW55" i="42"/>
  <c r="BW54" i="42"/>
  <c r="BW53" i="42"/>
  <c r="BW52" i="42"/>
  <c r="BW51" i="42"/>
  <c r="BW50" i="42"/>
  <c r="BW49" i="42"/>
  <c r="BW48" i="42"/>
  <c r="BW47" i="42"/>
  <c r="BW46" i="42"/>
  <c r="BW45" i="42"/>
  <c r="BW44" i="42"/>
  <c r="BW43" i="42"/>
  <c r="BW36" i="42"/>
  <c r="BW35" i="42"/>
  <c r="BW34" i="42"/>
  <c r="BW33" i="42"/>
  <c r="BW32" i="42"/>
  <c r="BW31" i="42"/>
  <c r="BW30" i="42"/>
  <c r="BW29" i="42"/>
  <c r="BH93" i="42"/>
  <c r="BH92" i="42"/>
  <c r="BH91" i="42"/>
  <c r="BH90" i="42"/>
  <c r="BH89" i="42"/>
  <c r="BH88" i="42"/>
  <c r="BH87" i="42"/>
  <c r="BH86" i="42"/>
  <c r="BH85" i="42"/>
  <c r="BH84" i="42"/>
  <c r="BH82" i="42"/>
  <c r="BH75" i="42"/>
  <c r="BH74" i="42"/>
  <c r="BH73" i="42"/>
  <c r="BH72" i="42"/>
  <c r="BH71" i="42"/>
  <c r="BH70" i="42"/>
  <c r="BH69" i="42"/>
  <c r="BH62" i="42"/>
  <c r="BH61" i="42"/>
  <c r="BH60" i="42"/>
  <c r="BH59" i="42"/>
  <c r="BH58" i="42"/>
  <c r="BH57" i="42"/>
  <c r="BH56" i="42"/>
  <c r="BH55" i="42"/>
  <c r="BH54" i="42"/>
  <c r="BH53" i="42"/>
  <c r="BH52" i="42"/>
  <c r="BH51" i="42"/>
  <c r="BH50" i="42"/>
  <c r="BH49" i="42"/>
  <c r="BH48" i="42"/>
  <c r="BH47" i="42"/>
  <c r="BH46" i="42"/>
  <c r="BH45" i="42"/>
  <c r="BH44" i="42"/>
  <c r="BH43" i="42"/>
  <c r="BH37" i="42"/>
  <c r="BH36" i="42"/>
  <c r="BH35" i="42"/>
  <c r="BH34" i="42"/>
  <c r="BH33" i="42"/>
  <c r="BH32" i="42"/>
  <c r="BH31" i="42"/>
  <c r="BH30" i="42"/>
  <c r="BH29" i="42"/>
  <c r="AS93" i="42"/>
  <c r="AS92" i="42"/>
  <c r="AS91" i="42"/>
  <c r="AS90" i="42"/>
  <c r="AS89" i="42"/>
  <c r="AS88" i="42"/>
  <c r="AS87" i="42"/>
  <c r="AS86" i="42"/>
  <c r="AS85" i="42"/>
  <c r="AS84" i="42"/>
  <c r="AS83" i="42"/>
  <c r="AS75" i="42"/>
  <c r="AS74" i="42"/>
  <c r="AS73" i="42"/>
  <c r="AS72" i="42"/>
  <c r="AS71" i="42"/>
  <c r="AS70" i="42"/>
  <c r="AS69" i="42"/>
  <c r="AS62" i="42"/>
  <c r="AS61" i="42"/>
  <c r="AS60" i="42"/>
  <c r="AS59" i="42"/>
  <c r="AS58" i="42"/>
  <c r="AS57" i="42"/>
  <c r="AS56" i="42"/>
  <c r="AS55" i="42"/>
  <c r="AS54" i="42"/>
  <c r="AS53" i="42"/>
  <c r="AS52" i="42"/>
  <c r="AS51" i="42"/>
  <c r="AS50" i="42"/>
  <c r="AS49" i="42"/>
  <c r="AS48" i="42"/>
  <c r="AS47" i="42"/>
  <c r="AS46" i="42"/>
  <c r="AS45" i="42"/>
  <c r="AS44" i="42"/>
  <c r="AS43" i="42"/>
  <c r="AS36" i="42"/>
  <c r="AS34" i="42"/>
  <c r="AS33" i="42"/>
  <c r="AS32" i="42"/>
  <c r="AS31" i="42"/>
  <c r="AS30" i="42"/>
  <c r="AS29" i="42"/>
  <c r="AH93" i="42"/>
  <c r="AW93" i="42"/>
  <c r="BL93" i="42"/>
  <c r="CA93" i="42"/>
  <c r="AX93" i="42"/>
  <c r="BM93" i="42"/>
  <c r="CB93" i="42"/>
  <c r="CQ93" i="42"/>
  <c r="DF93" i="42"/>
  <c r="DU93" i="42"/>
  <c r="EJ93" i="42"/>
  <c r="EY93" i="42"/>
  <c r="BN93" i="42"/>
  <c r="CC93" i="42"/>
  <c r="CR93" i="42"/>
  <c r="DG93" i="42"/>
  <c r="DV93" i="42"/>
  <c r="EK93" i="42"/>
  <c r="EZ93" i="42"/>
  <c r="CD93" i="42"/>
  <c r="CS93" i="42"/>
  <c r="DH93" i="42"/>
  <c r="DW93" i="42"/>
  <c r="EL93" i="42"/>
  <c r="FA93" i="42"/>
  <c r="CT93" i="42"/>
  <c r="DI93" i="42"/>
  <c r="DX93" i="42"/>
  <c r="EM93" i="42"/>
  <c r="FB93" i="42"/>
  <c r="DJ93" i="42"/>
  <c r="DY93" i="42"/>
  <c r="EN93" i="42"/>
  <c r="FC93" i="42"/>
  <c r="DZ93" i="42"/>
  <c r="EO93" i="42"/>
  <c r="FD93" i="42"/>
  <c r="EP93" i="42"/>
  <c r="FE93" i="42"/>
  <c r="FF93" i="42"/>
  <c r="O93" i="42"/>
  <c r="AH92" i="42"/>
  <c r="AW92" i="42"/>
  <c r="BL92" i="42"/>
  <c r="CA92" i="42"/>
  <c r="CP92" i="42"/>
  <c r="DE92" i="42"/>
  <c r="AX92" i="42"/>
  <c r="BM92" i="42"/>
  <c r="CB92" i="42"/>
  <c r="CQ92" i="42"/>
  <c r="DF92" i="42"/>
  <c r="DU92" i="42"/>
  <c r="EJ92" i="42"/>
  <c r="EY92" i="42"/>
  <c r="BN92" i="42"/>
  <c r="CC92" i="42"/>
  <c r="CR92" i="42"/>
  <c r="DG92" i="42"/>
  <c r="DV92" i="42"/>
  <c r="EK92" i="42"/>
  <c r="EZ92" i="42"/>
  <c r="CD92" i="42"/>
  <c r="CS92" i="42"/>
  <c r="DH92" i="42"/>
  <c r="DW92" i="42"/>
  <c r="EL92" i="42"/>
  <c r="FA92" i="42"/>
  <c r="CT92" i="42"/>
  <c r="DI92" i="42"/>
  <c r="DX92" i="42"/>
  <c r="EM92" i="42"/>
  <c r="FB92" i="42"/>
  <c r="DJ92" i="42"/>
  <c r="DY92" i="42"/>
  <c r="EN92" i="42"/>
  <c r="FC92" i="42"/>
  <c r="DZ92" i="42"/>
  <c r="EO92" i="42"/>
  <c r="FD92" i="42"/>
  <c r="EP92" i="42"/>
  <c r="FE92" i="42"/>
  <c r="FF92" i="42"/>
  <c r="O92" i="42"/>
  <c r="AH91" i="42"/>
  <c r="AW91" i="42"/>
  <c r="BL91" i="42"/>
  <c r="CA91" i="42"/>
  <c r="AX91" i="42"/>
  <c r="BM91" i="42"/>
  <c r="CB91" i="42"/>
  <c r="CQ91" i="42"/>
  <c r="DF91" i="42"/>
  <c r="DU91" i="42"/>
  <c r="EJ91" i="42"/>
  <c r="EY91" i="42"/>
  <c r="BN91" i="42"/>
  <c r="CC91" i="42"/>
  <c r="CR91" i="42"/>
  <c r="DG91" i="42"/>
  <c r="DV91" i="42"/>
  <c r="EK91" i="42"/>
  <c r="EZ91" i="42"/>
  <c r="CD91" i="42"/>
  <c r="CS91" i="42"/>
  <c r="DH91" i="42"/>
  <c r="DW91" i="42"/>
  <c r="EL91" i="42"/>
  <c r="FA91" i="42"/>
  <c r="CT91" i="42"/>
  <c r="DI91" i="42"/>
  <c r="DX91" i="42"/>
  <c r="EM91" i="42"/>
  <c r="FB91" i="42"/>
  <c r="DJ91" i="42"/>
  <c r="DY91" i="42"/>
  <c r="EN91" i="42"/>
  <c r="FC91" i="42"/>
  <c r="DZ91" i="42"/>
  <c r="EO91" i="42"/>
  <c r="FD91" i="42"/>
  <c r="EP91" i="42"/>
  <c r="FE91" i="42"/>
  <c r="FF91" i="42"/>
  <c r="O91" i="42"/>
  <c r="AH90" i="42"/>
  <c r="AW90" i="42"/>
  <c r="AX90" i="42"/>
  <c r="BM90" i="42"/>
  <c r="CB90" i="42"/>
  <c r="CQ90" i="42"/>
  <c r="DF90" i="42"/>
  <c r="DU90" i="42"/>
  <c r="EJ90" i="42"/>
  <c r="EY90" i="42"/>
  <c r="BN90" i="42"/>
  <c r="CC90" i="42"/>
  <c r="CR90" i="42"/>
  <c r="DG90" i="42"/>
  <c r="DV90" i="42"/>
  <c r="EK90" i="42"/>
  <c r="EZ90" i="42"/>
  <c r="CD90" i="42"/>
  <c r="CS90" i="42"/>
  <c r="DH90" i="42"/>
  <c r="DW90" i="42"/>
  <c r="EL90" i="42"/>
  <c r="FA90" i="42"/>
  <c r="CT90" i="42"/>
  <c r="DI90" i="42"/>
  <c r="DX90" i="42"/>
  <c r="EM90" i="42"/>
  <c r="FB90" i="42"/>
  <c r="DJ90" i="42"/>
  <c r="DY90" i="42"/>
  <c r="EN90" i="42"/>
  <c r="FC90" i="42"/>
  <c r="DZ90" i="42"/>
  <c r="EO90" i="42"/>
  <c r="FD90" i="42"/>
  <c r="EP90" i="42"/>
  <c r="FE90" i="42"/>
  <c r="FF90" i="42"/>
  <c r="O90" i="42"/>
  <c r="AE90" i="42"/>
  <c r="AH89" i="42"/>
  <c r="AW89" i="42"/>
  <c r="BL89" i="42"/>
  <c r="CA89" i="42"/>
  <c r="AX89" i="42"/>
  <c r="BM89" i="42"/>
  <c r="CB89" i="42"/>
  <c r="CQ89" i="42"/>
  <c r="DF89" i="42"/>
  <c r="DU89" i="42"/>
  <c r="EJ89" i="42"/>
  <c r="EY89" i="42"/>
  <c r="BN89" i="42"/>
  <c r="CC89" i="42"/>
  <c r="CR89" i="42"/>
  <c r="DG89" i="42"/>
  <c r="DV89" i="42"/>
  <c r="EK89" i="42"/>
  <c r="EZ89" i="42"/>
  <c r="CD89" i="42"/>
  <c r="CS89" i="42"/>
  <c r="DH89" i="42"/>
  <c r="DW89" i="42"/>
  <c r="EL89" i="42"/>
  <c r="FA89" i="42"/>
  <c r="CT89" i="42"/>
  <c r="DI89" i="42"/>
  <c r="DX89" i="42"/>
  <c r="EM89" i="42"/>
  <c r="FB89" i="42"/>
  <c r="DJ89" i="42"/>
  <c r="DY89" i="42"/>
  <c r="EN89" i="42"/>
  <c r="FC89" i="42"/>
  <c r="DZ89" i="42"/>
  <c r="EO89" i="42"/>
  <c r="FD89" i="42"/>
  <c r="EP89" i="42"/>
  <c r="FE89" i="42"/>
  <c r="FF89" i="42"/>
  <c r="O89" i="42"/>
  <c r="AH88" i="42"/>
  <c r="AW88" i="42"/>
  <c r="BL88" i="42"/>
  <c r="CA88" i="42"/>
  <c r="CP88" i="42"/>
  <c r="AX88" i="42"/>
  <c r="BM88" i="42"/>
  <c r="CB88" i="42"/>
  <c r="CQ88" i="42"/>
  <c r="DF88" i="42"/>
  <c r="DU88" i="42"/>
  <c r="EJ88" i="42"/>
  <c r="EY88" i="42"/>
  <c r="BN88" i="42"/>
  <c r="CC88" i="42"/>
  <c r="CR88" i="42"/>
  <c r="DG88" i="42"/>
  <c r="DV88" i="42"/>
  <c r="EK88" i="42"/>
  <c r="EZ88" i="42"/>
  <c r="CD88" i="42"/>
  <c r="CS88" i="42"/>
  <c r="DH88" i="42"/>
  <c r="DW88" i="42"/>
  <c r="EL88" i="42"/>
  <c r="FA88" i="42"/>
  <c r="CT88" i="42"/>
  <c r="DI88" i="42"/>
  <c r="DX88" i="42"/>
  <c r="EM88" i="42"/>
  <c r="FB88" i="42"/>
  <c r="DJ88" i="42"/>
  <c r="DY88" i="42"/>
  <c r="EN88" i="42"/>
  <c r="FC88" i="42"/>
  <c r="DZ88" i="42"/>
  <c r="EO88" i="42"/>
  <c r="FD88" i="42"/>
  <c r="EP88" i="42"/>
  <c r="FE88" i="42"/>
  <c r="FF88" i="42"/>
  <c r="O88" i="42"/>
  <c r="AH87" i="42"/>
  <c r="AW87" i="42"/>
  <c r="BL87" i="42"/>
  <c r="CA87" i="42"/>
  <c r="AX87" i="42"/>
  <c r="BM87" i="42"/>
  <c r="CB87" i="42"/>
  <c r="CQ87" i="42"/>
  <c r="DF87" i="42"/>
  <c r="DU87" i="42"/>
  <c r="EJ87" i="42"/>
  <c r="EY87" i="42"/>
  <c r="BN87" i="42"/>
  <c r="CC87" i="42"/>
  <c r="CR87" i="42"/>
  <c r="DG87" i="42"/>
  <c r="DV87" i="42"/>
  <c r="EK87" i="42"/>
  <c r="EZ87" i="42"/>
  <c r="CD87" i="42"/>
  <c r="CS87" i="42"/>
  <c r="DH87" i="42"/>
  <c r="DW87" i="42"/>
  <c r="EL87" i="42"/>
  <c r="FA87" i="42"/>
  <c r="CT87" i="42"/>
  <c r="DI87" i="42"/>
  <c r="DX87" i="42"/>
  <c r="EM87" i="42"/>
  <c r="FB87" i="42"/>
  <c r="DJ87" i="42"/>
  <c r="DY87" i="42"/>
  <c r="EN87" i="42"/>
  <c r="FC87" i="42"/>
  <c r="DZ87" i="42"/>
  <c r="EO87" i="42"/>
  <c r="FD87" i="42"/>
  <c r="EP87" i="42"/>
  <c r="FE87" i="42"/>
  <c r="FF87" i="42"/>
  <c r="O87" i="42"/>
  <c r="AH86" i="42"/>
  <c r="AW86" i="42"/>
  <c r="BL86" i="42"/>
  <c r="CA86" i="42"/>
  <c r="CP86" i="42"/>
  <c r="DE86" i="42"/>
  <c r="AX86" i="42"/>
  <c r="BM86" i="42"/>
  <c r="CB86" i="42"/>
  <c r="CQ86" i="42"/>
  <c r="DF86" i="42"/>
  <c r="DU86" i="42"/>
  <c r="EJ86" i="42"/>
  <c r="EY86" i="42"/>
  <c r="BN86" i="42"/>
  <c r="CC86" i="42"/>
  <c r="CR86" i="42"/>
  <c r="DG86" i="42"/>
  <c r="DV86" i="42"/>
  <c r="EK86" i="42"/>
  <c r="EZ86" i="42"/>
  <c r="CD86" i="42"/>
  <c r="CS86" i="42"/>
  <c r="DH86" i="42"/>
  <c r="DW86" i="42"/>
  <c r="EL86" i="42"/>
  <c r="FA86" i="42"/>
  <c r="CT86" i="42"/>
  <c r="DI86" i="42"/>
  <c r="DX86" i="42"/>
  <c r="EM86" i="42"/>
  <c r="FB86" i="42"/>
  <c r="DJ86" i="42"/>
  <c r="DY86" i="42"/>
  <c r="EN86" i="42"/>
  <c r="FC86" i="42"/>
  <c r="DZ86" i="42"/>
  <c r="EO86" i="42"/>
  <c r="FD86" i="42"/>
  <c r="EP86" i="42"/>
  <c r="FE86" i="42"/>
  <c r="FF86" i="42"/>
  <c r="O86" i="42"/>
  <c r="AH85" i="42"/>
  <c r="AW85" i="42"/>
  <c r="BL85" i="42"/>
  <c r="AX85" i="42"/>
  <c r="BM85" i="42"/>
  <c r="CB85" i="42"/>
  <c r="CQ85" i="42"/>
  <c r="DF85" i="42"/>
  <c r="DU85" i="42"/>
  <c r="EJ85" i="42"/>
  <c r="EY85" i="42"/>
  <c r="BN85" i="42"/>
  <c r="CC85" i="42"/>
  <c r="CR85" i="42"/>
  <c r="DG85" i="42"/>
  <c r="DV85" i="42"/>
  <c r="EK85" i="42"/>
  <c r="EZ85" i="42"/>
  <c r="CD85" i="42"/>
  <c r="CS85" i="42"/>
  <c r="DH85" i="42"/>
  <c r="DW85" i="42"/>
  <c r="EL85" i="42"/>
  <c r="FA85" i="42"/>
  <c r="CT85" i="42"/>
  <c r="DI85" i="42"/>
  <c r="DX85" i="42"/>
  <c r="EM85" i="42"/>
  <c r="FB85" i="42"/>
  <c r="DJ85" i="42"/>
  <c r="DY85" i="42"/>
  <c r="EN85" i="42"/>
  <c r="FC85" i="42"/>
  <c r="DZ85" i="42"/>
  <c r="EO85" i="42"/>
  <c r="FD85" i="42"/>
  <c r="EP85" i="42"/>
  <c r="FE85" i="42"/>
  <c r="FF85" i="42"/>
  <c r="O85" i="42"/>
  <c r="BV91" i="42"/>
  <c r="BX91" i="42"/>
  <c r="BV88" i="42"/>
  <c r="BX88" i="42"/>
  <c r="BV87" i="42"/>
  <c r="BX87" i="42"/>
  <c r="BV86" i="42"/>
  <c r="BX86" i="42"/>
  <c r="BG88" i="42"/>
  <c r="BI88" i="42"/>
  <c r="BG86" i="42"/>
  <c r="BI86" i="42"/>
  <c r="AR93" i="42"/>
  <c r="AR92" i="42"/>
  <c r="AT92" i="42"/>
  <c r="AR91" i="42"/>
  <c r="AR89" i="42"/>
  <c r="AT89" i="42"/>
  <c r="AR88" i="42"/>
  <c r="AT88" i="42"/>
  <c r="AR87" i="42"/>
  <c r="AT87" i="42"/>
  <c r="AR86" i="42"/>
  <c r="AT86" i="42"/>
  <c r="H28" i="51"/>
  <c r="E12" i="51"/>
  <c r="E11" i="51"/>
  <c r="P218" i="40"/>
  <c r="AF673" i="35"/>
  <c r="AF672" i="35"/>
  <c r="AF671" i="35"/>
  <c r="AF670" i="35"/>
  <c r="AF669" i="35"/>
  <c r="AF668" i="35"/>
  <c r="AF667" i="35"/>
  <c r="AF666" i="35"/>
  <c r="AF665" i="35"/>
  <c r="AF664" i="35"/>
  <c r="AF663" i="35"/>
  <c r="AF662" i="35"/>
  <c r="AF661" i="35"/>
  <c r="AF660" i="35"/>
  <c r="AF659" i="35"/>
  <c r="AF658" i="35"/>
  <c r="AF657" i="35"/>
  <c r="AF656" i="35"/>
  <c r="AF655" i="35"/>
  <c r="AF654" i="35"/>
  <c r="AF653" i="35"/>
  <c r="AF652" i="35"/>
  <c r="AF651" i="35"/>
  <c r="AF650" i="35"/>
  <c r="AF649" i="35"/>
  <c r="AF648" i="35"/>
  <c r="AF647" i="35"/>
  <c r="AF646" i="35"/>
  <c r="AF645" i="35"/>
  <c r="AF644" i="35"/>
  <c r="AF643" i="35"/>
  <c r="AF642" i="35"/>
  <c r="AF641" i="35"/>
  <c r="AF640" i="35"/>
  <c r="AF639" i="35"/>
  <c r="AF638" i="35"/>
  <c r="AF637" i="35"/>
  <c r="AF636" i="35"/>
  <c r="AF635" i="35"/>
  <c r="AF634" i="35"/>
  <c r="AF633" i="35"/>
  <c r="AF632" i="35"/>
  <c r="AF631" i="35"/>
  <c r="AF630" i="35"/>
  <c r="AF629" i="35"/>
  <c r="AF628" i="35"/>
  <c r="AF627" i="35"/>
  <c r="AF626" i="35"/>
  <c r="AF620" i="35"/>
  <c r="AF619" i="35"/>
  <c r="AF618" i="35"/>
  <c r="AF617" i="35"/>
  <c r="AF616" i="35"/>
  <c r="AF615" i="35"/>
  <c r="AF614" i="35"/>
  <c r="AF613" i="35"/>
  <c r="AF612" i="35"/>
  <c r="AF611" i="35"/>
  <c r="AF610" i="35"/>
  <c r="AF609" i="35"/>
  <c r="AF608" i="35"/>
  <c r="AF607" i="35"/>
  <c r="AF606" i="35"/>
  <c r="AF605" i="35"/>
  <c r="AF604" i="35"/>
  <c r="AF603" i="35"/>
  <c r="AF602" i="35"/>
  <c r="AF601" i="35"/>
  <c r="AF600" i="35"/>
  <c r="AF599" i="35"/>
  <c r="AF598" i="35"/>
  <c r="AF597" i="35"/>
  <c r="AF596" i="35"/>
  <c r="AF595" i="35"/>
  <c r="AF594" i="35"/>
  <c r="AF593" i="35"/>
  <c r="AF592" i="35"/>
  <c r="AF591" i="35"/>
  <c r="AF590" i="35"/>
  <c r="AF589" i="35"/>
  <c r="AF588" i="35"/>
  <c r="AF587" i="35"/>
  <c r="AF586" i="35"/>
  <c r="AF585" i="35"/>
  <c r="AF584" i="35"/>
  <c r="AF583" i="35"/>
  <c r="AF582" i="35"/>
  <c r="AF581" i="35"/>
  <c r="AF580" i="35"/>
  <c r="AF579" i="35"/>
  <c r="AF578" i="35"/>
  <c r="AF577" i="35"/>
  <c r="AF576" i="35"/>
  <c r="AF575" i="35"/>
  <c r="AF574" i="35"/>
  <c r="AF573" i="35"/>
  <c r="AF572" i="35"/>
  <c r="AF571" i="35"/>
  <c r="AF570" i="35"/>
  <c r="AF569" i="35"/>
  <c r="AF568" i="35"/>
  <c r="AF567" i="35"/>
  <c r="AF566" i="35"/>
  <c r="AF565" i="35"/>
  <c r="AF564" i="35"/>
  <c r="AF563" i="35"/>
  <c r="AF562" i="35"/>
  <c r="AF561" i="35"/>
  <c r="AF560" i="35"/>
  <c r="AF559" i="35"/>
  <c r="AF558" i="35"/>
  <c r="AF557" i="35"/>
  <c r="AF556" i="35"/>
  <c r="AF555" i="35"/>
  <c r="AF554" i="35"/>
  <c r="AF553" i="35"/>
  <c r="AF552" i="35"/>
  <c r="AF551" i="35"/>
  <c r="AF550" i="35"/>
  <c r="AF549" i="35"/>
  <c r="AF548" i="35"/>
  <c r="AF547" i="35"/>
  <c r="AF546" i="35"/>
  <c r="AF545" i="35"/>
  <c r="AF544" i="35"/>
  <c r="AF543" i="35"/>
  <c r="AF542" i="35"/>
  <c r="AF541" i="35"/>
  <c r="AF540" i="35"/>
  <c r="AF539" i="35"/>
  <c r="AF538" i="35"/>
  <c r="AF537" i="35"/>
  <c r="AF536" i="35"/>
  <c r="AF535" i="35"/>
  <c r="AF534" i="35"/>
  <c r="AF533" i="35"/>
  <c r="AF532" i="35"/>
  <c r="AF531" i="35"/>
  <c r="AF530" i="35"/>
  <c r="AF529" i="35"/>
  <c r="AF528" i="35"/>
  <c r="AF527" i="35"/>
  <c r="AF526" i="35"/>
  <c r="AF525" i="35"/>
  <c r="AF524" i="35"/>
  <c r="AF523" i="35"/>
  <c r="AF522" i="35"/>
  <c r="AF521" i="35"/>
  <c r="AF520" i="35"/>
  <c r="AF519" i="35"/>
  <c r="AF518" i="35"/>
  <c r="AF517" i="35"/>
  <c r="AF516" i="35"/>
  <c r="AF515" i="35"/>
  <c r="AF514" i="35"/>
  <c r="AF513" i="35"/>
  <c r="AF512" i="35"/>
  <c r="AF511" i="35"/>
  <c r="AF510" i="35"/>
  <c r="AF509" i="35"/>
  <c r="AF508" i="35"/>
  <c r="AF507" i="35"/>
  <c r="AF506" i="35"/>
  <c r="AF505" i="35"/>
  <c r="AF504" i="35"/>
  <c r="AF503" i="35"/>
  <c r="AF502" i="35"/>
  <c r="AF501" i="35"/>
  <c r="AF500" i="35"/>
  <c r="AF499" i="35"/>
  <c r="AF498" i="35"/>
  <c r="AF497" i="35"/>
  <c r="AF496" i="35"/>
  <c r="AF495" i="35"/>
  <c r="AF494" i="35"/>
  <c r="AF493" i="35"/>
  <c r="AF492" i="35"/>
  <c r="AF491" i="35"/>
  <c r="AF490" i="35"/>
  <c r="AF489" i="35"/>
  <c r="AF488" i="35"/>
  <c r="AF487" i="35"/>
  <c r="AF486" i="35"/>
  <c r="AF485" i="35"/>
  <c r="AF484" i="35"/>
  <c r="AF483" i="35"/>
  <c r="AF482" i="35"/>
  <c r="AF481" i="35"/>
  <c r="AF480" i="35"/>
  <c r="AF479" i="35"/>
  <c r="AF478" i="35"/>
  <c r="AF477" i="35"/>
  <c r="AF476" i="35"/>
  <c r="AF475" i="35"/>
  <c r="AF474" i="35"/>
  <c r="AF473" i="35"/>
  <c r="AF472" i="35"/>
  <c r="AF471" i="35"/>
  <c r="AF470" i="35"/>
  <c r="AF469" i="35"/>
  <c r="AF468" i="35"/>
  <c r="AF467" i="35"/>
  <c r="AF466" i="35"/>
  <c r="AF465" i="35"/>
  <c r="AF464" i="35"/>
  <c r="AF463" i="35"/>
  <c r="AF462" i="35"/>
  <c r="AF461" i="35"/>
  <c r="AF460" i="35"/>
  <c r="AF459" i="35"/>
  <c r="AF458" i="35"/>
  <c r="AF457" i="35"/>
  <c r="AF456" i="35"/>
  <c r="AF455" i="35"/>
  <c r="AF454" i="35"/>
  <c r="AF453" i="35"/>
  <c r="AF452" i="35"/>
  <c r="AF451" i="35"/>
  <c r="AF450" i="35"/>
  <c r="AF449" i="35"/>
  <c r="AF448" i="35"/>
  <c r="AF447" i="35"/>
  <c r="AF446" i="35"/>
  <c r="AF445" i="35"/>
  <c r="AF444" i="35"/>
  <c r="AF443" i="35"/>
  <c r="AF442" i="35"/>
  <c r="AF441" i="35"/>
  <c r="AF440" i="35"/>
  <c r="AF439" i="35"/>
  <c r="AF438" i="35"/>
  <c r="AF437" i="35"/>
  <c r="AF436" i="35"/>
  <c r="AF435" i="35"/>
  <c r="AF434" i="35"/>
  <c r="AF433" i="35"/>
  <c r="AF432" i="35"/>
  <c r="AF431" i="35"/>
  <c r="AF430" i="35"/>
  <c r="AF429" i="35"/>
  <c r="AF428" i="35"/>
  <c r="AF427" i="35"/>
  <c r="AF426" i="35"/>
  <c r="AF416" i="35"/>
  <c r="AF415" i="35"/>
  <c r="AF414" i="35"/>
  <c r="AF412" i="35"/>
  <c r="AF411" i="35"/>
  <c r="AF410" i="35"/>
  <c r="AF408" i="35"/>
  <c r="AF407" i="35"/>
  <c r="AF406" i="35"/>
  <c r="AF404" i="35"/>
  <c r="AF403" i="35"/>
  <c r="AF402" i="35"/>
  <c r="AF400" i="35"/>
  <c r="AF399" i="35"/>
  <c r="AF398" i="35"/>
  <c r="AF396" i="35"/>
  <c r="AF395" i="35"/>
  <c r="AF394" i="35"/>
  <c r="AF392" i="35"/>
  <c r="AF391" i="35"/>
  <c r="AF390" i="35"/>
  <c r="AF388" i="35"/>
  <c r="AF387" i="35"/>
  <c r="AF386" i="35"/>
  <c r="AF384" i="35"/>
  <c r="AF383" i="35"/>
  <c r="AF382" i="35"/>
  <c r="AF380" i="35"/>
  <c r="AF379" i="35"/>
  <c r="AF378" i="35"/>
  <c r="AF376" i="35"/>
  <c r="AF375" i="35"/>
  <c r="AF374" i="35"/>
  <c r="AF372" i="35"/>
  <c r="AF371" i="35"/>
  <c r="AF370" i="35"/>
  <c r="AF364" i="35"/>
  <c r="AF363" i="35"/>
  <c r="AF362" i="35"/>
  <c r="AF361" i="35"/>
  <c r="AF360" i="35"/>
  <c r="AF359" i="35"/>
  <c r="AF358" i="35"/>
  <c r="AF357" i="35"/>
  <c r="AF356" i="35"/>
  <c r="AF355" i="35"/>
  <c r="AF354" i="35"/>
  <c r="AF353" i="35"/>
  <c r="AF352" i="35"/>
  <c r="AF351" i="35"/>
  <c r="AF350" i="35"/>
  <c r="AF349" i="35"/>
  <c r="AF348" i="35"/>
  <c r="AF347" i="35"/>
  <c r="AF346" i="35"/>
  <c r="AF345" i="35"/>
  <c r="AF344" i="35"/>
  <c r="AF343" i="35"/>
  <c r="AF342" i="35"/>
  <c r="AF341" i="35"/>
  <c r="AF340" i="35"/>
  <c r="AF339" i="35"/>
  <c r="AF338" i="35"/>
  <c r="AF337" i="35"/>
  <c r="AF336" i="35"/>
  <c r="AF335" i="35"/>
  <c r="AF334" i="35"/>
  <c r="AF333" i="35"/>
  <c r="AF332" i="35"/>
  <c r="AF331" i="35"/>
  <c r="AF330" i="35"/>
  <c r="AF329" i="35"/>
  <c r="AF328" i="35"/>
  <c r="AF327" i="35"/>
  <c r="AF326" i="35"/>
  <c r="AF325" i="35"/>
  <c r="AF324" i="35"/>
  <c r="AF323" i="35"/>
  <c r="AF322" i="35"/>
  <c r="AF321" i="35"/>
  <c r="AF320" i="35"/>
  <c r="AF319" i="35"/>
  <c r="AF318" i="35"/>
  <c r="AF317" i="35"/>
  <c r="AF311" i="35"/>
  <c r="AF310" i="35"/>
  <c r="AF309" i="35"/>
  <c r="AF308" i="35"/>
  <c r="AF307" i="35"/>
  <c r="AF306" i="35"/>
  <c r="AF305" i="35"/>
  <c r="AF304" i="35"/>
  <c r="AF303" i="35"/>
  <c r="AF302" i="35"/>
  <c r="AF301" i="35"/>
  <c r="AF300" i="35"/>
  <c r="AF299" i="35"/>
  <c r="AF298" i="35"/>
  <c r="AF297" i="35"/>
  <c r="AF296" i="35"/>
  <c r="AF295" i="35"/>
  <c r="AF294" i="35"/>
  <c r="AF293" i="35"/>
  <c r="AF292" i="35"/>
  <c r="AF291" i="35"/>
  <c r="AF290" i="35"/>
  <c r="AF289" i="35"/>
  <c r="AF288" i="35"/>
  <c r="AF287" i="35"/>
  <c r="AF286" i="35"/>
  <c r="AF285" i="35"/>
  <c r="AF284" i="35"/>
  <c r="AF283" i="35"/>
  <c r="AF282" i="35"/>
  <c r="AF281" i="35"/>
  <c r="AF280" i="35"/>
  <c r="AF279" i="35"/>
  <c r="AF278" i="35"/>
  <c r="AF277" i="35"/>
  <c r="AF276" i="35"/>
  <c r="AF275" i="35"/>
  <c r="AF274" i="35"/>
  <c r="AF273" i="35"/>
  <c r="AF272" i="35"/>
  <c r="AF271" i="35"/>
  <c r="AF270" i="35"/>
  <c r="AF269" i="35"/>
  <c r="AF268" i="35"/>
  <c r="AF267" i="35"/>
  <c r="AF266" i="35"/>
  <c r="AF265" i="35"/>
  <c r="AF264" i="35"/>
  <c r="AF263" i="35"/>
  <c r="AF262" i="35"/>
  <c r="AF261" i="35"/>
  <c r="AF260" i="35"/>
  <c r="AF259" i="35"/>
  <c r="AF258" i="35"/>
  <c r="AF257" i="35"/>
  <c r="AF256" i="35"/>
  <c r="AF255" i="35"/>
  <c r="AF254" i="35"/>
  <c r="AF253" i="35"/>
  <c r="AF252" i="35"/>
  <c r="AF251" i="35"/>
  <c r="AF250" i="35"/>
  <c r="AF249" i="35"/>
  <c r="AF248" i="35"/>
  <c r="AF247" i="35"/>
  <c r="AF246" i="35"/>
  <c r="AF245" i="35"/>
  <c r="AF244" i="35"/>
  <c r="AF243" i="35"/>
  <c r="AF242" i="35"/>
  <c r="AF241" i="35"/>
  <c r="AF240" i="35"/>
  <c r="AF239" i="35"/>
  <c r="AF238" i="35"/>
  <c r="AF237" i="35"/>
  <c r="AF236" i="35"/>
  <c r="AF235" i="35"/>
  <c r="AF234" i="35"/>
  <c r="AF233" i="35"/>
  <c r="AF232" i="35"/>
  <c r="AF231" i="35"/>
  <c r="AF230" i="35"/>
  <c r="AF229" i="35"/>
  <c r="AF228" i="35"/>
  <c r="AF227" i="35"/>
  <c r="AF226" i="35"/>
  <c r="AF225" i="35"/>
  <c r="AF224" i="35"/>
  <c r="AF223" i="35"/>
  <c r="AF222" i="35"/>
  <c r="AF221" i="35"/>
  <c r="AF220" i="35"/>
  <c r="AF219" i="35"/>
  <c r="AF218" i="35"/>
  <c r="AF217" i="35"/>
  <c r="AF216" i="35"/>
  <c r="P80" i="45"/>
  <c r="P81" i="45"/>
  <c r="P82" i="45"/>
  <c r="P83" i="45"/>
  <c r="P84" i="45"/>
  <c r="P85" i="45"/>
  <c r="P86" i="45"/>
  <c r="O67" i="45"/>
  <c r="O68" i="45"/>
  <c r="O69" i="45"/>
  <c r="O70" i="45"/>
  <c r="O71" i="45"/>
  <c r="O72" i="45"/>
  <c r="O73" i="45"/>
  <c r="O74" i="45"/>
  <c r="O75" i="45"/>
  <c r="O76" i="45"/>
  <c r="O66" i="45"/>
  <c r="L80" i="45"/>
  <c r="L81" i="45"/>
  <c r="L82" i="45"/>
  <c r="L83" i="45"/>
  <c r="L84" i="45"/>
  <c r="L85" i="45"/>
  <c r="L86" i="45"/>
  <c r="F50" i="51"/>
  <c r="F49" i="51"/>
  <c r="F48" i="51"/>
  <c r="C48" i="51" s="1"/>
  <c r="C78" i="51" s="1"/>
  <c r="F47" i="51"/>
  <c r="G47" i="51" s="1"/>
  <c r="F46" i="51"/>
  <c r="G46" i="51" s="1"/>
  <c r="I46" i="51" s="1"/>
  <c r="J46" i="51" s="1"/>
  <c r="F45" i="51"/>
  <c r="C45" i="51" s="1"/>
  <c r="C75" i="51" s="1"/>
  <c r="F44" i="51"/>
  <c r="F43" i="51"/>
  <c r="G43" i="51" s="1"/>
  <c r="I43" i="51" s="1"/>
  <c r="K43" i="51" s="1"/>
  <c r="L43" i="51" s="1"/>
  <c r="M43" i="51" s="1"/>
  <c r="J73" i="51" s="1"/>
  <c r="F42" i="51"/>
  <c r="G42" i="51" s="1"/>
  <c r="F41" i="51"/>
  <c r="S36" i="51"/>
  <c r="S37" i="51"/>
  <c r="S38" i="51"/>
  <c r="S39" i="51"/>
  <c r="S40" i="51"/>
  <c r="S41" i="51"/>
  <c r="E44" i="45"/>
  <c r="F52" i="45"/>
  <c r="F51" i="45"/>
  <c r="F50" i="45"/>
  <c r="F49" i="45"/>
  <c r="F48" i="45"/>
  <c r="F47" i="45"/>
  <c r="E52" i="45"/>
  <c r="E51" i="45"/>
  <c r="E50" i="45"/>
  <c r="E49" i="45"/>
  <c r="E48" i="45"/>
  <c r="E47" i="45"/>
  <c r="E46" i="45"/>
  <c r="E45" i="45"/>
  <c r="B4" i="35"/>
  <c r="H7" i="35"/>
  <c r="I7" i="35"/>
  <c r="J7" i="35"/>
  <c r="K7" i="35"/>
  <c r="L7" i="35"/>
  <c r="M7" i="35"/>
  <c r="N7" i="35"/>
  <c r="O7" i="35"/>
  <c r="P7" i="35"/>
  <c r="G7" i="35"/>
  <c r="G61" i="12"/>
  <c r="F59" i="12"/>
  <c r="F57" i="12"/>
  <c r="I78" i="45"/>
  <c r="J78" i="45"/>
  <c r="I79" i="45"/>
  <c r="I80" i="45"/>
  <c r="J80" i="45"/>
  <c r="I81" i="45"/>
  <c r="J81" i="45"/>
  <c r="I82" i="45"/>
  <c r="J82" i="45"/>
  <c r="I83" i="45"/>
  <c r="J83" i="45"/>
  <c r="I84" i="45"/>
  <c r="J84" i="45"/>
  <c r="I85" i="45"/>
  <c r="J85" i="45"/>
  <c r="I86" i="45"/>
  <c r="J86" i="45"/>
  <c r="I77" i="45"/>
  <c r="G78" i="45"/>
  <c r="G79" i="45"/>
  <c r="G80" i="45"/>
  <c r="H80" i="45"/>
  <c r="G81" i="45"/>
  <c r="H81" i="45"/>
  <c r="G82" i="45"/>
  <c r="H82" i="45"/>
  <c r="G83" i="45"/>
  <c r="H83" i="45"/>
  <c r="G84" i="45"/>
  <c r="H84" i="45"/>
  <c r="G85" i="45"/>
  <c r="H85" i="45"/>
  <c r="G86" i="45"/>
  <c r="H86" i="45"/>
  <c r="G77" i="45"/>
  <c r="G67" i="45"/>
  <c r="H67" i="45"/>
  <c r="G68" i="45"/>
  <c r="G69" i="45"/>
  <c r="G70" i="45"/>
  <c r="G71" i="45"/>
  <c r="H71" i="45"/>
  <c r="G72" i="45"/>
  <c r="G73" i="45"/>
  <c r="H73" i="45"/>
  <c r="G74" i="45"/>
  <c r="G75" i="45"/>
  <c r="G76" i="45"/>
  <c r="E78" i="45"/>
  <c r="E79" i="45"/>
  <c r="E80" i="45"/>
  <c r="F80" i="45"/>
  <c r="E81" i="45"/>
  <c r="F81" i="45"/>
  <c r="E82" i="45"/>
  <c r="F82" i="45"/>
  <c r="E83" i="45"/>
  <c r="F83" i="45"/>
  <c r="E84" i="45"/>
  <c r="F84" i="45"/>
  <c r="E85" i="45"/>
  <c r="F85" i="45"/>
  <c r="E86" i="45"/>
  <c r="F86" i="45"/>
  <c r="E77" i="45"/>
  <c r="F77" i="45"/>
  <c r="E67" i="45"/>
  <c r="E68" i="45"/>
  <c r="E69" i="45"/>
  <c r="E70" i="45"/>
  <c r="F70" i="45"/>
  <c r="E71" i="45"/>
  <c r="E72" i="45"/>
  <c r="F72" i="45"/>
  <c r="E73" i="45"/>
  <c r="E74" i="45"/>
  <c r="E75" i="45"/>
  <c r="E76" i="45"/>
  <c r="H76" i="45"/>
  <c r="H72" i="45"/>
  <c r="H68" i="45"/>
  <c r="J73" i="45"/>
  <c r="L71" i="45"/>
  <c r="P71" i="45"/>
  <c r="P68" i="45"/>
  <c r="L68" i="45"/>
  <c r="P72" i="45"/>
  <c r="L72" i="45"/>
  <c r="P76" i="45"/>
  <c r="L76" i="45"/>
  <c r="F74" i="45"/>
  <c r="H75" i="45"/>
  <c r="J76" i="45"/>
  <c r="L75" i="45"/>
  <c r="P75" i="45"/>
  <c r="F71" i="45"/>
  <c r="L69" i="45"/>
  <c r="P69" i="45"/>
  <c r="L73" i="45"/>
  <c r="P73" i="45"/>
  <c r="P66" i="45"/>
  <c r="F73" i="45"/>
  <c r="F69" i="45"/>
  <c r="H74" i="45"/>
  <c r="H70" i="45"/>
  <c r="J75" i="45"/>
  <c r="J71" i="45"/>
  <c r="L67" i="45"/>
  <c r="P67" i="45"/>
  <c r="F75" i="45"/>
  <c r="F67" i="45"/>
  <c r="P70" i="45"/>
  <c r="L70" i="45"/>
  <c r="P74" i="45"/>
  <c r="L74" i="45"/>
  <c r="F76" i="45"/>
  <c r="F68" i="45"/>
  <c r="H69" i="45"/>
  <c r="J74" i="45"/>
  <c r="J70" i="45"/>
  <c r="H77" i="45"/>
  <c r="L78" i="45"/>
  <c r="P78" i="45"/>
  <c r="F78" i="45"/>
  <c r="P79" i="45"/>
  <c r="L79" i="45"/>
  <c r="F79" i="45"/>
  <c r="H79" i="45"/>
  <c r="L77" i="45"/>
  <c r="P77" i="45"/>
  <c r="H78" i="45"/>
  <c r="J77" i="45"/>
  <c r="J79" i="45"/>
  <c r="G49" i="45"/>
  <c r="G50" i="45"/>
  <c r="G47" i="45"/>
  <c r="G51" i="45"/>
  <c r="G44" i="45"/>
  <c r="G48" i="45"/>
  <c r="G52" i="45"/>
  <c r="G45" i="45"/>
  <c r="G46" i="45"/>
  <c r="C84" i="47"/>
  <c r="C85" i="47"/>
  <c r="C86" i="47"/>
  <c r="C87" i="47"/>
  <c r="C88" i="47"/>
  <c r="C89" i="47"/>
  <c r="C90" i="47"/>
  <c r="C91" i="47"/>
  <c r="C92" i="47"/>
  <c r="C83" i="47"/>
  <c r="C112" i="47"/>
  <c r="C111" i="47"/>
  <c r="C110" i="47"/>
  <c r="C109" i="47"/>
  <c r="C108" i="47"/>
  <c r="C107" i="47"/>
  <c r="C106" i="47"/>
  <c r="C105" i="47"/>
  <c r="C104" i="47"/>
  <c r="C103" i="47"/>
  <c r="FG20" i="42"/>
  <c r="FG22" i="42"/>
  <c r="EQ63" i="42"/>
  <c r="EA63" i="42"/>
  <c r="DK63" i="42"/>
  <c r="CU63" i="42"/>
  <c r="CE63" i="42"/>
  <c r="BO63" i="42"/>
  <c r="AY63" i="42"/>
  <c r="F55" i="12"/>
  <c r="F53" i="12"/>
  <c r="F51" i="12"/>
  <c r="C221" i="40"/>
  <c r="C148" i="40"/>
  <c r="C197" i="40"/>
  <c r="C172" i="40"/>
  <c r="C201" i="40"/>
  <c r="C152" i="40"/>
  <c r="C225" i="40"/>
  <c r="C176" i="40"/>
  <c r="C180" i="40"/>
  <c r="C156" i="40"/>
  <c r="C229" i="40"/>
  <c r="C205" i="40"/>
  <c r="C233" i="40"/>
  <c r="C160" i="40"/>
  <c r="C209" i="40"/>
  <c r="C184" i="40"/>
  <c r="C213" i="40"/>
  <c r="C164" i="40"/>
  <c r="C237" i="40"/>
  <c r="C188" i="40"/>
  <c r="C149" i="40"/>
  <c r="C222" i="40"/>
  <c r="C198" i="40"/>
  <c r="C173" i="40"/>
  <c r="C153" i="40"/>
  <c r="C226" i="40"/>
  <c r="C202" i="40"/>
  <c r="C177" i="40"/>
  <c r="C157" i="40"/>
  <c r="C230" i="40"/>
  <c r="C206" i="40"/>
  <c r="C181" i="40"/>
  <c r="C161" i="40"/>
  <c r="C234" i="40"/>
  <c r="C210" i="40"/>
  <c r="C185" i="40"/>
  <c r="C165" i="40"/>
  <c r="C238" i="40"/>
  <c r="C214" i="40"/>
  <c r="C189" i="40"/>
  <c r="C223" i="40"/>
  <c r="C199" i="40"/>
  <c r="C174" i="40"/>
  <c r="C150" i="40"/>
  <c r="C227" i="40"/>
  <c r="C203" i="40"/>
  <c r="C178" i="40"/>
  <c r="C154" i="40"/>
  <c r="C231" i="40"/>
  <c r="C207" i="40"/>
  <c r="C182" i="40"/>
  <c r="C158" i="40"/>
  <c r="C235" i="40"/>
  <c r="C211" i="40"/>
  <c r="C186" i="40"/>
  <c r="C162" i="40"/>
  <c r="C239" i="40"/>
  <c r="C215" i="40"/>
  <c r="C190" i="40"/>
  <c r="C166" i="40"/>
  <c r="C220" i="40"/>
  <c r="C171" i="40"/>
  <c r="C147" i="40"/>
  <c r="C196" i="40"/>
  <c r="C224" i="40"/>
  <c r="C175" i="40"/>
  <c r="C200" i="40"/>
  <c r="C151" i="40"/>
  <c r="C228" i="40"/>
  <c r="C204" i="40"/>
  <c r="C179" i="40"/>
  <c r="C155" i="40"/>
  <c r="C232" i="40"/>
  <c r="C208" i="40"/>
  <c r="C183" i="40"/>
  <c r="C159" i="40"/>
  <c r="C236" i="40"/>
  <c r="C212" i="40"/>
  <c r="C187" i="40"/>
  <c r="C163" i="40"/>
  <c r="C48" i="40"/>
  <c r="B47" i="47"/>
  <c r="C60" i="40"/>
  <c r="B59" i="47"/>
  <c r="C45" i="40"/>
  <c r="B44" i="47"/>
  <c r="C49" i="40"/>
  <c r="B48" i="47"/>
  <c r="C53" i="40"/>
  <c r="B52" i="47"/>
  <c r="C57" i="40"/>
  <c r="B56" i="47"/>
  <c r="C61" i="40"/>
  <c r="B60" i="47"/>
  <c r="C44" i="40"/>
  <c r="B43" i="47"/>
  <c r="C56" i="40"/>
  <c r="B55" i="47"/>
  <c r="C46" i="40"/>
  <c r="B45" i="47"/>
  <c r="C50" i="40"/>
  <c r="B49" i="47"/>
  <c r="C54" i="40"/>
  <c r="B53" i="47"/>
  <c r="C58" i="40"/>
  <c r="B57" i="47"/>
  <c r="C62" i="40"/>
  <c r="B61" i="47"/>
  <c r="C52" i="40"/>
  <c r="B51" i="47"/>
  <c r="B42" i="47"/>
  <c r="C43" i="40"/>
  <c r="C47" i="40"/>
  <c r="B46" i="47"/>
  <c r="C51" i="40"/>
  <c r="B50" i="47"/>
  <c r="C55" i="40"/>
  <c r="B54" i="47"/>
  <c r="C59" i="40"/>
  <c r="B58" i="47"/>
  <c r="AF425" i="35"/>
  <c r="AF424" i="35"/>
  <c r="AF423" i="35"/>
  <c r="AF215" i="35"/>
  <c r="AF214" i="35"/>
  <c r="AF213" i="35"/>
  <c r="AF316" i="35"/>
  <c r="AF369" i="35"/>
  <c r="AF422" i="35"/>
  <c r="AF212" i="35"/>
  <c r="AF315" i="35"/>
  <c r="AF368" i="35"/>
  <c r="AF421" i="35"/>
  <c r="FG113" i="42"/>
  <c r="FG112" i="42"/>
  <c r="FG111" i="42"/>
  <c r="FG110" i="42"/>
  <c r="FG109" i="42"/>
  <c r="FG108" i="42"/>
  <c r="FG107" i="42"/>
  <c r="FG106" i="42"/>
  <c r="FG105" i="42"/>
  <c r="EQ113" i="42"/>
  <c r="FF113" i="42"/>
  <c r="EQ112" i="42"/>
  <c r="FF112" i="42"/>
  <c r="EQ111" i="42"/>
  <c r="FF111" i="42"/>
  <c r="EQ110" i="42"/>
  <c r="FF110" i="42"/>
  <c r="EQ109" i="42"/>
  <c r="FF109" i="42"/>
  <c r="EQ108" i="42"/>
  <c r="FF108" i="42"/>
  <c r="EQ107" i="42"/>
  <c r="FF107" i="42"/>
  <c r="EQ106" i="42"/>
  <c r="FF106" i="42"/>
  <c r="EQ105" i="42"/>
  <c r="FF105" i="42"/>
  <c r="EA113" i="42"/>
  <c r="EP113" i="42"/>
  <c r="FE113" i="42"/>
  <c r="EA112" i="42"/>
  <c r="EP112" i="42"/>
  <c r="FE112" i="42"/>
  <c r="EA111" i="42"/>
  <c r="EP111" i="42"/>
  <c r="FE111" i="42"/>
  <c r="EA110" i="42"/>
  <c r="EP110" i="42"/>
  <c r="FE110" i="42"/>
  <c r="EA109" i="42"/>
  <c r="EP109" i="42"/>
  <c r="FE109" i="42"/>
  <c r="EA108" i="42"/>
  <c r="EP108" i="42"/>
  <c r="FE108" i="42"/>
  <c r="EA107" i="42"/>
  <c r="EP107" i="42"/>
  <c r="FE107" i="42"/>
  <c r="EA106" i="42"/>
  <c r="EP106" i="42"/>
  <c r="FE106" i="42"/>
  <c r="EA105" i="42"/>
  <c r="EP105" i="42"/>
  <c r="FE105" i="42"/>
  <c r="DK113" i="42"/>
  <c r="DZ113" i="42"/>
  <c r="EO113" i="42"/>
  <c r="FD113" i="42"/>
  <c r="DK112" i="42"/>
  <c r="DZ112" i="42"/>
  <c r="EO112" i="42"/>
  <c r="FD112" i="42"/>
  <c r="DK111" i="42"/>
  <c r="DZ111" i="42"/>
  <c r="EO111" i="42"/>
  <c r="FD111" i="42"/>
  <c r="DK110" i="42"/>
  <c r="DZ110" i="42"/>
  <c r="EO110" i="42"/>
  <c r="FD110" i="42"/>
  <c r="DK109" i="42"/>
  <c r="DZ109" i="42"/>
  <c r="EO109" i="42"/>
  <c r="FD109" i="42"/>
  <c r="DK108" i="42"/>
  <c r="DZ108" i="42"/>
  <c r="EO108" i="42"/>
  <c r="FD108" i="42"/>
  <c r="DK107" i="42"/>
  <c r="DZ107" i="42"/>
  <c r="EO107" i="42"/>
  <c r="FD107" i="42"/>
  <c r="DK106" i="42"/>
  <c r="DZ106" i="42"/>
  <c r="EO106" i="42"/>
  <c r="FD106" i="42"/>
  <c r="DK105" i="42"/>
  <c r="DZ105" i="42"/>
  <c r="EO105" i="42"/>
  <c r="FD105" i="42"/>
  <c r="CU113" i="42"/>
  <c r="DJ113" i="42"/>
  <c r="DY113" i="42"/>
  <c r="EN113" i="42"/>
  <c r="FC113" i="42"/>
  <c r="CU112" i="42"/>
  <c r="DJ112" i="42"/>
  <c r="DY112" i="42"/>
  <c r="EN112" i="42"/>
  <c r="FC112" i="42"/>
  <c r="CU111" i="42"/>
  <c r="DJ111" i="42"/>
  <c r="DY111" i="42"/>
  <c r="EN111" i="42"/>
  <c r="FC111" i="42"/>
  <c r="CU110" i="42"/>
  <c r="DJ110" i="42"/>
  <c r="DY110" i="42"/>
  <c r="EN110" i="42"/>
  <c r="FC110" i="42"/>
  <c r="CU109" i="42"/>
  <c r="DJ109" i="42"/>
  <c r="DY109" i="42"/>
  <c r="EN109" i="42"/>
  <c r="FC109" i="42"/>
  <c r="CU108" i="42"/>
  <c r="DJ108" i="42"/>
  <c r="DY108" i="42"/>
  <c r="EN108" i="42"/>
  <c r="FC108" i="42"/>
  <c r="CU107" i="42"/>
  <c r="DJ107" i="42"/>
  <c r="DY107" i="42"/>
  <c r="EN107" i="42"/>
  <c r="FC107" i="42"/>
  <c r="CU106" i="42"/>
  <c r="DJ106" i="42"/>
  <c r="DY106" i="42"/>
  <c r="EN106" i="42"/>
  <c r="FC106" i="42"/>
  <c r="CU105" i="42"/>
  <c r="DJ105" i="42"/>
  <c r="DY105" i="42"/>
  <c r="EN105" i="42"/>
  <c r="FC105" i="42"/>
  <c r="CE113" i="42"/>
  <c r="CT113" i="42"/>
  <c r="DI113" i="42"/>
  <c r="DX113" i="42"/>
  <c r="EM113" i="42"/>
  <c r="FB113" i="42"/>
  <c r="CE112" i="42"/>
  <c r="CT112" i="42"/>
  <c r="DI112" i="42"/>
  <c r="DX112" i="42"/>
  <c r="EM112" i="42"/>
  <c r="FB112" i="42"/>
  <c r="CE111" i="42"/>
  <c r="CT111" i="42"/>
  <c r="DI111" i="42"/>
  <c r="DX111" i="42"/>
  <c r="EM111" i="42"/>
  <c r="FB111" i="42"/>
  <c r="CE110" i="42"/>
  <c r="CT110" i="42"/>
  <c r="DI110" i="42"/>
  <c r="DX110" i="42"/>
  <c r="EM110" i="42"/>
  <c r="FB110" i="42"/>
  <c r="CE109" i="42"/>
  <c r="CT109" i="42"/>
  <c r="DI109" i="42"/>
  <c r="DX109" i="42"/>
  <c r="EM109" i="42"/>
  <c r="FB109" i="42"/>
  <c r="CE108" i="42"/>
  <c r="CT108" i="42"/>
  <c r="DI108" i="42"/>
  <c r="DX108" i="42"/>
  <c r="EM108" i="42"/>
  <c r="FB108" i="42"/>
  <c r="CE107" i="42"/>
  <c r="CT107" i="42"/>
  <c r="DI107" i="42"/>
  <c r="DX107" i="42"/>
  <c r="EM107" i="42"/>
  <c r="FB107" i="42"/>
  <c r="CE106" i="42"/>
  <c r="CT106" i="42"/>
  <c r="DI106" i="42"/>
  <c r="DX106" i="42"/>
  <c r="EM106" i="42"/>
  <c r="FB106" i="42"/>
  <c r="CE105" i="42"/>
  <c r="CT105" i="42"/>
  <c r="DI105" i="42"/>
  <c r="DX105" i="42"/>
  <c r="EM105" i="42"/>
  <c r="FB105" i="42"/>
  <c r="BO113" i="42"/>
  <c r="CD113" i="42"/>
  <c r="CS113" i="42"/>
  <c r="DH113" i="42"/>
  <c r="DW113" i="42"/>
  <c r="EL113" i="42"/>
  <c r="FA113" i="42"/>
  <c r="BO112" i="42"/>
  <c r="CD112" i="42"/>
  <c r="CS112" i="42"/>
  <c r="DH112" i="42"/>
  <c r="DW112" i="42"/>
  <c r="EL112" i="42"/>
  <c r="FA112" i="42"/>
  <c r="BO111" i="42"/>
  <c r="CD111" i="42"/>
  <c r="CS111" i="42"/>
  <c r="DH111" i="42"/>
  <c r="DW111" i="42"/>
  <c r="EL111" i="42"/>
  <c r="FA111" i="42"/>
  <c r="BO110" i="42"/>
  <c r="CD110" i="42"/>
  <c r="CS110" i="42"/>
  <c r="DH110" i="42"/>
  <c r="DW110" i="42"/>
  <c r="EL110" i="42"/>
  <c r="FA110" i="42"/>
  <c r="BO109" i="42"/>
  <c r="CD109" i="42"/>
  <c r="CS109" i="42"/>
  <c r="DH109" i="42"/>
  <c r="DW109" i="42"/>
  <c r="EL109" i="42"/>
  <c r="FA109" i="42"/>
  <c r="BO108" i="42"/>
  <c r="CD108" i="42"/>
  <c r="CS108" i="42"/>
  <c r="DH108" i="42"/>
  <c r="DW108" i="42"/>
  <c r="EL108" i="42"/>
  <c r="FA108" i="42"/>
  <c r="BO107" i="42"/>
  <c r="CD107" i="42"/>
  <c r="CS107" i="42"/>
  <c r="DH107" i="42"/>
  <c r="DW107" i="42"/>
  <c r="EL107" i="42"/>
  <c r="FA107" i="42"/>
  <c r="BO106" i="42"/>
  <c r="CD106" i="42"/>
  <c r="CS106" i="42"/>
  <c r="DH106" i="42"/>
  <c r="DW106" i="42"/>
  <c r="EL106" i="42"/>
  <c r="FA106" i="42"/>
  <c r="BO105" i="42"/>
  <c r="CD105" i="42"/>
  <c r="CS105" i="42"/>
  <c r="DH105" i="42"/>
  <c r="DW105" i="42"/>
  <c r="EL105" i="42"/>
  <c r="FA105" i="42"/>
  <c r="AY113" i="42"/>
  <c r="BN113" i="42"/>
  <c r="CC113" i="42"/>
  <c r="CR113" i="42"/>
  <c r="DG113" i="42"/>
  <c r="DV113" i="42"/>
  <c r="EK113" i="42"/>
  <c r="EZ113" i="42"/>
  <c r="AY112" i="42"/>
  <c r="BN112" i="42"/>
  <c r="CC112" i="42"/>
  <c r="CR112" i="42"/>
  <c r="DG112" i="42"/>
  <c r="DV112" i="42"/>
  <c r="EK112" i="42"/>
  <c r="EZ112" i="42"/>
  <c r="AY111" i="42"/>
  <c r="BN111" i="42"/>
  <c r="CC111" i="42"/>
  <c r="CR111" i="42"/>
  <c r="DG111" i="42"/>
  <c r="DV111" i="42"/>
  <c r="EK111" i="42"/>
  <c r="EZ111" i="42"/>
  <c r="AY110" i="42"/>
  <c r="BN110" i="42"/>
  <c r="CC110" i="42"/>
  <c r="CR110" i="42"/>
  <c r="DG110" i="42"/>
  <c r="DV110" i="42"/>
  <c r="EK110" i="42"/>
  <c r="EZ110" i="42"/>
  <c r="AY109" i="42"/>
  <c r="BN109" i="42"/>
  <c r="CC109" i="42"/>
  <c r="CR109" i="42"/>
  <c r="DG109" i="42"/>
  <c r="DV109" i="42"/>
  <c r="EK109" i="42"/>
  <c r="EZ109" i="42"/>
  <c r="AY108" i="42"/>
  <c r="BN108" i="42"/>
  <c r="CC108" i="42"/>
  <c r="CR108" i="42"/>
  <c r="DG108" i="42"/>
  <c r="DV108" i="42"/>
  <c r="EK108" i="42"/>
  <c r="EZ108" i="42"/>
  <c r="AY107" i="42"/>
  <c r="BN107" i="42"/>
  <c r="CC107" i="42"/>
  <c r="CR107" i="42"/>
  <c r="DG107" i="42"/>
  <c r="DV107" i="42"/>
  <c r="EK107" i="42"/>
  <c r="EZ107" i="42"/>
  <c r="AY106" i="42"/>
  <c r="BN106" i="42"/>
  <c r="CC106" i="42"/>
  <c r="CR106" i="42"/>
  <c r="DG106" i="42"/>
  <c r="DV106" i="42"/>
  <c r="EK106" i="42"/>
  <c r="EZ106" i="42"/>
  <c r="AY105" i="42"/>
  <c r="BN105" i="42"/>
  <c r="CC105" i="42"/>
  <c r="CR105" i="42"/>
  <c r="DG105" i="42"/>
  <c r="DV105" i="42"/>
  <c r="EK105" i="42"/>
  <c r="EZ105" i="42"/>
  <c r="AI113" i="42"/>
  <c r="AX113" i="42"/>
  <c r="BM113" i="42"/>
  <c r="CB113" i="42"/>
  <c r="CQ113" i="42"/>
  <c r="DF113" i="42"/>
  <c r="DU113" i="42"/>
  <c r="EJ113" i="42"/>
  <c r="EY113" i="42"/>
  <c r="AI112" i="42"/>
  <c r="AX112" i="42"/>
  <c r="BM112" i="42"/>
  <c r="CB112" i="42"/>
  <c r="CQ112" i="42"/>
  <c r="DF112" i="42"/>
  <c r="DU112" i="42"/>
  <c r="EJ112" i="42"/>
  <c r="EY112" i="42"/>
  <c r="AI111" i="42"/>
  <c r="AX111" i="42"/>
  <c r="BM111" i="42"/>
  <c r="CB111" i="42"/>
  <c r="CQ111" i="42"/>
  <c r="DF111" i="42"/>
  <c r="DU111" i="42"/>
  <c r="EJ111" i="42"/>
  <c r="EY111" i="42"/>
  <c r="AI110" i="42"/>
  <c r="AX110" i="42"/>
  <c r="BM110" i="42"/>
  <c r="CB110" i="42"/>
  <c r="CQ110" i="42"/>
  <c r="DF110" i="42"/>
  <c r="DU110" i="42"/>
  <c r="EJ110" i="42"/>
  <c r="EY110" i="42"/>
  <c r="AI109" i="42"/>
  <c r="AX109" i="42"/>
  <c r="BM109" i="42"/>
  <c r="CB109" i="42"/>
  <c r="CQ109" i="42"/>
  <c r="DF109" i="42"/>
  <c r="DU109" i="42"/>
  <c r="EJ109" i="42"/>
  <c r="EY109" i="42"/>
  <c r="AI108" i="42"/>
  <c r="AX108" i="42"/>
  <c r="BM108" i="42"/>
  <c r="CB108" i="42"/>
  <c r="CQ108" i="42"/>
  <c r="DF108" i="42"/>
  <c r="DU108" i="42"/>
  <c r="EJ108" i="42"/>
  <c r="EY108" i="42"/>
  <c r="AI107" i="42"/>
  <c r="AX107" i="42"/>
  <c r="BM107" i="42"/>
  <c r="CB107" i="42"/>
  <c r="CQ107" i="42"/>
  <c r="DF107" i="42"/>
  <c r="DU107" i="42"/>
  <c r="EJ107" i="42"/>
  <c r="EY107" i="42"/>
  <c r="AI106" i="42"/>
  <c r="AX106" i="42"/>
  <c r="BM106" i="42"/>
  <c r="CB106" i="42"/>
  <c r="CQ106" i="42"/>
  <c r="DF106" i="42"/>
  <c r="DU106" i="42"/>
  <c r="EJ106" i="42"/>
  <c r="EY106" i="42"/>
  <c r="AI105" i="42"/>
  <c r="AX105" i="42"/>
  <c r="BM105" i="42"/>
  <c r="CB105" i="42"/>
  <c r="CQ105" i="42"/>
  <c r="DF105" i="42"/>
  <c r="DU105" i="42"/>
  <c r="EJ105" i="42"/>
  <c r="EY105" i="42"/>
  <c r="S113" i="42"/>
  <c r="AH113" i="42"/>
  <c r="AW113" i="42"/>
  <c r="BL113" i="42"/>
  <c r="CA113" i="42"/>
  <c r="CP113" i="42"/>
  <c r="DE113" i="42"/>
  <c r="DT113" i="42"/>
  <c r="EI113" i="42"/>
  <c r="EX113" i="42"/>
  <c r="S112" i="42"/>
  <c r="AH112" i="42"/>
  <c r="AW112" i="42"/>
  <c r="BL112" i="42"/>
  <c r="CA112" i="42"/>
  <c r="CP112" i="42"/>
  <c r="DE112" i="42"/>
  <c r="DT112" i="42"/>
  <c r="EI112" i="42"/>
  <c r="EX112" i="42"/>
  <c r="S111" i="42"/>
  <c r="AH111" i="42"/>
  <c r="AW111" i="42"/>
  <c r="BL111" i="42"/>
  <c r="CA111" i="42"/>
  <c r="CP111" i="42"/>
  <c r="DE111" i="42"/>
  <c r="DT111" i="42"/>
  <c r="EI111" i="42"/>
  <c r="EX111" i="42"/>
  <c r="S110" i="42"/>
  <c r="AH110" i="42"/>
  <c r="AW110" i="42"/>
  <c r="BL110" i="42"/>
  <c r="CA110" i="42"/>
  <c r="CP110" i="42"/>
  <c r="DE110" i="42"/>
  <c r="DT110" i="42"/>
  <c r="EI110" i="42"/>
  <c r="EX110" i="42"/>
  <c r="S109" i="42"/>
  <c r="AH109" i="42"/>
  <c r="AW109" i="42"/>
  <c r="BL109" i="42"/>
  <c r="CA109" i="42"/>
  <c r="CP109" i="42"/>
  <c r="DE109" i="42"/>
  <c r="DT109" i="42"/>
  <c r="EI109" i="42"/>
  <c r="EX109" i="42"/>
  <c r="S108" i="42"/>
  <c r="AH108" i="42"/>
  <c r="AW108" i="42"/>
  <c r="BL108" i="42"/>
  <c r="CA108" i="42"/>
  <c r="CP108" i="42"/>
  <c r="DE108" i="42"/>
  <c r="DT108" i="42"/>
  <c r="EI108" i="42"/>
  <c r="EX108" i="42"/>
  <c r="S107" i="42"/>
  <c r="AH107" i="42"/>
  <c r="AW107" i="42"/>
  <c r="BL107" i="42"/>
  <c r="CA107" i="42"/>
  <c r="CP107" i="42"/>
  <c r="DE107" i="42"/>
  <c r="DT107" i="42"/>
  <c r="EI107" i="42"/>
  <c r="EX107" i="42"/>
  <c r="S106" i="42"/>
  <c r="AH106" i="42"/>
  <c r="AW106" i="42"/>
  <c r="BL106" i="42"/>
  <c r="CA106" i="42"/>
  <c r="CP106" i="42"/>
  <c r="DE106" i="42"/>
  <c r="DT106" i="42"/>
  <c r="EI106" i="42"/>
  <c r="EX106" i="42"/>
  <c r="S105" i="42"/>
  <c r="AH105" i="42"/>
  <c r="AW105" i="42"/>
  <c r="BL105" i="42"/>
  <c r="CA105" i="42"/>
  <c r="CP105" i="42"/>
  <c r="DE105" i="42"/>
  <c r="DT105" i="42"/>
  <c r="EI105" i="42"/>
  <c r="EX105" i="42"/>
  <c r="C105" i="42"/>
  <c r="C106" i="42"/>
  <c r="C107" i="42"/>
  <c r="C108" i="42"/>
  <c r="C109" i="42"/>
  <c r="C110" i="42"/>
  <c r="C111" i="42"/>
  <c r="C112" i="42"/>
  <c r="C113" i="42"/>
  <c r="C104" i="42"/>
  <c r="E106" i="42"/>
  <c r="E107" i="42"/>
  <c r="E108" i="42"/>
  <c r="E109" i="42"/>
  <c r="E110" i="42"/>
  <c r="E111" i="42"/>
  <c r="E112" i="42"/>
  <c r="E113" i="42"/>
  <c r="E105" i="42"/>
  <c r="E104" i="42"/>
  <c r="AG626" i="35"/>
  <c r="EQ20" i="42"/>
  <c r="EQ22" i="42" s="1"/>
  <c r="CU20" i="42"/>
  <c r="AB677" i="35"/>
  <c r="AF625" i="35"/>
  <c r="Y677" i="35"/>
  <c r="X677" i="35"/>
  <c r="AC677" i="35"/>
  <c r="AF624" i="35"/>
  <c r="V677" i="35"/>
  <c r="Z677" i="35"/>
  <c r="AD677" i="35"/>
  <c r="W677" i="35"/>
  <c r="AF677" i="35" s="1"/>
  <c r="AA677" i="35"/>
  <c r="AE677" i="35"/>
  <c r="FF36" i="42"/>
  <c r="EP36" i="42"/>
  <c r="FE36" i="42"/>
  <c r="DZ36" i="42"/>
  <c r="EO36" i="42"/>
  <c r="FD36" i="42"/>
  <c r="DJ36" i="42"/>
  <c r="DY36" i="42"/>
  <c r="EN36" i="42"/>
  <c r="FC36" i="42"/>
  <c r="CT36" i="42"/>
  <c r="DI36" i="42"/>
  <c r="DX36" i="42"/>
  <c r="EM36" i="42"/>
  <c r="FB36" i="42"/>
  <c r="BN36" i="42"/>
  <c r="CC36" i="42"/>
  <c r="CR36" i="42"/>
  <c r="BM36" i="42"/>
  <c r="CB36" i="42"/>
  <c r="FG104" i="42"/>
  <c r="EQ104" i="42"/>
  <c r="FF104" i="42"/>
  <c r="EA104" i="42"/>
  <c r="EP104" i="42"/>
  <c r="FE104" i="42"/>
  <c r="DK104" i="42"/>
  <c r="DZ104" i="42"/>
  <c r="EO104" i="42"/>
  <c r="FD104" i="42"/>
  <c r="CU104" i="42"/>
  <c r="DJ104" i="42"/>
  <c r="DY104" i="42"/>
  <c r="EN104" i="42"/>
  <c r="FC104" i="42"/>
  <c r="CE104" i="42"/>
  <c r="CT104" i="42"/>
  <c r="DI104" i="42"/>
  <c r="DX104" i="42"/>
  <c r="EM104" i="42"/>
  <c r="FB104" i="42"/>
  <c r="BO104" i="42"/>
  <c r="CD104" i="42"/>
  <c r="CS104" i="42"/>
  <c r="DH104" i="42"/>
  <c r="DW104" i="42"/>
  <c r="EL104" i="42"/>
  <c r="FA104" i="42"/>
  <c r="AY104" i="42"/>
  <c r="BN104" i="42"/>
  <c r="CC104" i="42"/>
  <c r="CR104" i="42"/>
  <c r="DG104" i="42"/>
  <c r="DV104" i="42"/>
  <c r="EK104" i="42"/>
  <c r="EZ104" i="42"/>
  <c r="AI104" i="42"/>
  <c r="AX104" i="42"/>
  <c r="BM104" i="42"/>
  <c r="CB104" i="42"/>
  <c r="CQ104" i="42"/>
  <c r="DF104" i="42"/>
  <c r="DU104" i="42"/>
  <c r="EJ104" i="42"/>
  <c r="EY104" i="42"/>
  <c r="S104" i="42"/>
  <c r="AH104" i="42"/>
  <c r="AW104" i="42"/>
  <c r="BL104" i="42"/>
  <c r="CA104" i="42"/>
  <c r="CP104" i="42"/>
  <c r="DE104" i="42"/>
  <c r="DT104" i="42"/>
  <c r="EI104" i="42"/>
  <c r="EX104" i="42"/>
  <c r="DG36" i="42"/>
  <c r="CQ36" i="42"/>
  <c r="FF62" i="42"/>
  <c r="EP62" i="42"/>
  <c r="FE62" i="42"/>
  <c r="DZ62" i="42"/>
  <c r="EO62" i="42"/>
  <c r="FD62" i="42"/>
  <c r="DJ62" i="42"/>
  <c r="DY62" i="42"/>
  <c r="EN62" i="42"/>
  <c r="FC62" i="42"/>
  <c r="CT62" i="42"/>
  <c r="DI62" i="42"/>
  <c r="DX62" i="42"/>
  <c r="EM62" i="42"/>
  <c r="FB62" i="42"/>
  <c r="BN62" i="42"/>
  <c r="CC62" i="42"/>
  <c r="CR62" i="42"/>
  <c r="DG62" i="42"/>
  <c r="DV62" i="42"/>
  <c r="EK62" i="42"/>
  <c r="EZ62" i="42"/>
  <c r="AX62" i="42"/>
  <c r="BM62" i="42"/>
  <c r="CB62" i="42"/>
  <c r="CQ62" i="42"/>
  <c r="DF62" i="42"/>
  <c r="DU62" i="42"/>
  <c r="EJ62" i="42"/>
  <c r="EY62" i="42"/>
  <c r="FF61" i="42"/>
  <c r="EP61" i="42"/>
  <c r="FE61" i="42"/>
  <c r="DZ61" i="42"/>
  <c r="EO61" i="42"/>
  <c r="FD61" i="42"/>
  <c r="DJ61" i="42"/>
  <c r="DY61" i="42"/>
  <c r="EN61" i="42"/>
  <c r="FC61" i="42"/>
  <c r="CT61" i="42"/>
  <c r="DI61" i="42"/>
  <c r="DX61" i="42"/>
  <c r="EM61" i="42"/>
  <c r="FB61" i="42"/>
  <c r="BN61" i="42"/>
  <c r="CC61" i="42"/>
  <c r="CR61" i="42"/>
  <c r="DG61" i="42"/>
  <c r="DV61" i="42"/>
  <c r="EK61" i="42"/>
  <c r="EZ61" i="42"/>
  <c r="AX61" i="42"/>
  <c r="BM61" i="42"/>
  <c r="CB61" i="42"/>
  <c r="CQ61" i="42"/>
  <c r="DF61" i="42"/>
  <c r="DU61" i="42"/>
  <c r="EJ61" i="42"/>
  <c r="EY61" i="42"/>
  <c r="FF60" i="42"/>
  <c r="EP60" i="42"/>
  <c r="FE60" i="42"/>
  <c r="DZ60" i="42"/>
  <c r="EO60" i="42"/>
  <c r="FD60" i="42"/>
  <c r="DJ60" i="42"/>
  <c r="DY60" i="42"/>
  <c r="EN60" i="42"/>
  <c r="FC60" i="42"/>
  <c r="CT60" i="42"/>
  <c r="DI60" i="42"/>
  <c r="DX60" i="42"/>
  <c r="EM60" i="42"/>
  <c r="FB60" i="42"/>
  <c r="BN60" i="42"/>
  <c r="CC60" i="42"/>
  <c r="CR60" i="42"/>
  <c r="DG60" i="42"/>
  <c r="DV60" i="42"/>
  <c r="EK60" i="42"/>
  <c r="EZ60" i="42"/>
  <c r="AX60" i="42"/>
  <c r="BM60" i="42"/>
  <c r="CB60" i="42"/>
  <c r="CQ60" i="42"/>
  <c r="DF60" i="42"/>
  <c r="DU60" i="42"/>
  <c r="EJ60" i="42"/>
  <c r="EY60" i="42"/>
  <c r="FF59" i="42"/>
  <c r="EP59" i="42"/>
  <c r="FE59" i="42"/>
  <c r="DZ59" i="42"/>
  <c r="EO59" i="42"/>
  <c r="FD59" i="42"/>
  <c r="DJ59" i="42"/>
  <c r="DY59" i="42"/>
  <c r="EN59" i="42"/>
  <c r="FC59" i="42"/>
  <c r="CT59" i="42"/>
  <c r="DI59" i="42"/>
  <c r="DX59" i="42"/>
  <c r="EM59" i="42"/>
  <c r="FB59" i="42"/>
  <c r="BN59" i="42"/>
  <c r="CC59" i="42"/>
  <c r="CR59" i="42"/>
  <c r="DG59" i="42"/>
  <c r="DV59" i="42"/>
  <c r="EK59" i="42"/>
  <c r="EZ59" i="42"/>
  <c r="AX59" i="42"/>
  <c r="BM59" i="42"/>
  <c r="CB59" i="42"/>
  <c r="CQ59" i="42"/>
  <c r="DF59" i="42"/>
  <c r="DU59" i="42"/>
  <c r="EJ59" i="42"/>
  <c r="EY59" i="42"/>
  <c r="FF58" i="42"/>
  <c r="EP58" i="42"/>
  <c r="FE58" i="42"/>
  <c r="DZ58" i="42"/>
  <c r="EO58" i="42"/>
  <c r="FD58" i="42"/>
  <c r="DJ58" i="42"/>
  <c r="DY58" i="42"/>
  <c r="EN58" i="42"/>
  <c r="FC58" i="42"/>
  <c r="CT58" i="42"/>
  <c r="DI58" i="42"/>
  <c r="DX58" i="42"/>
  <c r="EM58" i="42"/>
  <c r="FB58" i="42"/>
  <c r="BN58" i="42"/>
  <c r="CC58" i="42"/>
  <c r="CR58" i="42"/>
  <c r="DG58" i="42"/>
  <c r="DV58" i="42"/>
  <c r="EK58" i="42"/>
  <c r="EZ58" i="42"/>
  <c r="AX58" i="42"/>
  <c r="BM58" i="42"/>
  <c r="CB58" i="42"/>
  <c r="CQ58" i="42"/>
  <c r="DF58" i="42"/>
  <c r="DU58" i="42"/>
  <c r="EJ58" i="42"/>
  <c r="EY58" i="42"/>
  <c r="FF57" i="42"/>
  <c r="EP57" i="42"/>
  <c r="FE57" i="42"/>
  <c r="DZ57" i="42"/>
  <c r="EO57" i="42"/>
  <c r="FD57" i="42"/>
  <c r="DJ57" i="42"/>
  <c r="DY57" i="42"/>
  <c r="EN57" i="42"/>
  <c r="FC57" i="42"/>
  <c r="CT57" i="42"/>
  <c r="DI57" i="42"/>
  <c r="DX57" i="42"/>
  <c r="EM57" i="42"/>
  <c r="FB57" i="42"/>
  <c r="BN57" i="42"/>
  <c r="CC57" i="42"/>
  <c r="CR57" i="42"/>
  <c r="DG57" i="42"/>
  <c r="DV57" i="42"/>
  <c r="EK57" i="42"/>
  <c r="EZ57" i="42"/>
  <c r="AX57" i="42"/>
  <c r="BM57" i="42"/>
  <c r="CB57" i="42"/>
  <c r="CQ57" i="42"/>
  <c r="DF57" i="42"/>
  <c r="DU57" i="42"/>
  <c r="EJ57" i="42"/>
  <c r="EY57" i="42"/>
  <c r="FF56" i="42"/>
  <c r="EP56" i="42"/>
  <c r="FE56" i="42"/>
  <c r="DZ56" i="42"/>
  <c r="EO56" i="42"/>
  <c r="FD56" i="42"/>
  <c r="DJ56" i="42"/>
  <c r="DY56" i="42"/>
  <c r="EN56" i="42"/>
  <c r="FC56" i="42"/>
  <c r="CT56" i="42"/>
  <c r="DI56" i="42"/>
  <c r="DX56" i="42"/>
  <c r="EM56" i="42"/>
  <c r="FB56" i="42"/>
  <c r="BN56" i="42"/>
  <c r="CC56" i="42"/>
  <c r="CR56" i="42"/>
  <c r="DG56" i="42"/>
  <c r="DV56" i="42"/>
  <c r="EK56" i="42"/>
  <c r="EZ56" i="42"/>
  <c r="AX56" i="42"/>
  <c r="BM56" i="42"/>
  <c r="CB56" i="42"/>
  <c r="CQ56" i="42"/>
  <c r="DF56" i="42"/>
  <c r="DU56" i="42"/>
  <c r="EJ56" i="42"/>
  <c r="EY56" i="42"/>
  <c r="FF55" i="42"/>
  <c r="EP55" i="42"/>
  <c r="FE55" i="42"/>
  <c r="DZ55" i="42"/>
  <c r="EO55" i="42"/>
  <c r="FD55" i="42"/>
  <c r="DJ55" i="42"/>
  <c r="DY55" i="42"/>
  <c r="EN55" i="42"/>
  <c r="FC55" i="42"/>
  <c r="CT55" i="42"/>
  <c r="DI55" i="42"/>
  <c r="DX55" i="42"/>
  <c r="EM55" i="42"/>
  <c r="FB55" i="42"/>
  <c r="BN55" i="42"/>
  <c r="CC55" i="42"/>
  <c r="CR55" i="42"/>
  <c r="DG55" i="42"/>
  <c r="DV55" i="42"/>
  <c r="EK55" i="42"/>
  <c r="EZ55" i="42"/>
  <c r="AX55" i="42"/>
  <c r="BM55" i="42"/>
  <c r="CB55" i="42"/>
  <c r="CQ55" i="42"/>
  <c r="DF55" i="42"/>
  <c r="DU55" i="42"/>
  <c r="EJ55" i="42"/>
  <c r="EY55" i="42"/>
  <c r="FF54" i="42"/>
  <c r="EP54" i="42"/>
  <c r="FE54" i="42"/>
  <c r="DZ54" i="42"/>
  <c r="EO54" i="42"/>
  <c r="FD54" i="42"/>
  <c r="DJ54" i="42"/>
  <c r="DY54" i="42"/>
  <c r="EN54" i="42"/>
  <c r="FC54" i="42"/>
  <c r="CT54" i="42"/>
  <c r="DI54" i="42"/>
  <c r="DX54" i="42"/>
  <c r="EM54" i="42"/>
  <c r="FB54" i="42"/>
  <c r="BN54" i="42"/>
  <c r="CC54" i="42"/>
  <c r="CR54" i="42"/>
  <c r="DG54" i="42"/>
  <c r="DV54" i="42"/>
  <c r="EK54" i="42"/>
  <c r="EZ54" i="42"/>
  <c r="AX54" i="42"/>
  <c r="BM54" i="42"/>
  <c r="CB54" i="42"/>
  <c r="CQ54" i="42"/>
  <c r="DF54" i="42"/>
  <c r="DU54" i="42"/>
  <c r="EJ54" i="42"/>
  <c r="EY54" i="42"/>
  <c r="FF53" i="42"/>
  <c r="EP53" i="42"/>
  <c r="FE53" i="42"/>
  <c r="DZ53" i="42"/>
  <c r="EO53" i="42"/>
  <c r="FD53" i="42"/>
  <c r="DJ53" i="42"/>
  <c r="DY53" i="42"/>
  <c r="EN53" i="42"/>
  <c r="FC53" i="42"/>
  <c r="CT53" i="42"/>
  <c r="DI53" i="42"/>
  <c r="DX53" i="42"/>
  <c r="EM53" i="42"/>
  <c r="FB53" i="42"/>
  <c r="BN53" i="42"/>
  <c r="CC53" i="42"/>
  <c r="CR53" i="42"/>
  <c r="DG53" i="42"/>
  <c r="DV53" i="42"/>
  <c r="EK53" i="42"/>
  <c r="EZ53" i="42"/>
  <c r="AX53" i="42"/>
  <c r="BM53" i="42"/>
  <c r="CB53" i="42"/>
  <c r="CQ53" i="42"/>
  <c r="DF53" i="42"/>
  <c r="DU53" i="42"/>
  <c r="EJ53" i="42"/>
  <c r="EY53" i="42"/>
  <c r="FF52" i="42"/>
  <c r="EP52" i="42"/>
  <c r="FE52" i="42"/>
  <c r="DZ52" i="42"/>
  <c r="EO52" i="42"/>
  <c r="FD52" i="42"/>
  <c r="DJ52" i="42"/>
  <c r="DY52" i="42"/>
  <c r="EN52" i="42"/>
  <c r="FC52" i="42"/>
  <c r="CT52" i="42"/>
  <c r="DI52" i="42"/>
  <c r="DX52" i="42"/>
  <c r="EM52" i="42"/>
  <c r="FB52" i="42"/>
  <c r="BN52" i="42"/>
  <c r="CC52" i="42"/>
  <c r="CR52" i="42"/>
  <c r="DG52" i="42"/>
  <c r="DV52" i="42"/>
  <c r="EK52" i="42"/>
  <c r="EZ52" i="42"/>
  <c r="AX52" i="42"/>
  <c r="BM52" i="42"/>
  <c r="CB52" i="42"/>
  <c r="CQ52" i="42"/>
  <c r="DF52" i="42"/>
  <c r="DU52" i="42"/>
  <c r="EJ52" i="42"/>
  <c r="EY52" i="42"/>
  <c r="FF51" i="42"/>
  <c r="EP51" i="42"/>
  <c r="FE51" i="42"/>
  <c r="DZ51" i="42"/>
  <c r="EO51" i="42"/>
  <c r="FD51" i="42"/>
  <c r="DJ51" i="42"/>
  <c r="DY51" i="42"/>
  <c r="EN51" i="42"/>
  <c r="FC51" i="42"/>
  <c r="CT51" i="42"/>
  <c r="DI51" i="42"/>
  <c r="DX51" i="42"/>
  <c r="EM51" i="42"/>
  <c r="FB51" i="42"/>
  <c r="BN51" i="42"/>
  <c r="CC51" i="42"/>
  <c r="CR51" i="42"/>
  <c r="DG51" i="42"/>
  <c r="DV51" i="42"/>
  <c r="EK51" i="42"/>
  <c r="EZ51" i="42"/>
  <c r="AX51" i="42"/>
  <c r="BM51" i="42"/>
  <c r="CB51" i="42"/>
  <c r="CQ51" i="42"/>
  <c r="DF51" i="42"/>
  <c r="DU51" i="42"/>
  <c r="EJ51" i="42"/>
  <c r="EY51" i="42"/>
  <c r="FF50" i="42"/>
  <c r="EP50" i="42"/>
  <c r="FE50" i="42"/>
  <c r="DZ50" i="42"/>
  <c r="EO50" i="42"/>
  <c r="FD50" i="42"/>
  <c r="DJ50" i="42"/>
  <c r="DY50" i="42"/>
  <c r="CT50" i="42"/>
  <c r="DI50" i="42"/>
  <c r="DX50" i="42"/>
  <c r="EM50" i="42"/>
  <c r="FB50" i="42"/>
  <c r="BN50" i="42"/>
  <c r="CC50" i="42"/>
  <c r="CR50" i="42"/>
  <c r="DG50" i="42"/>
  <c r="DV50" i="42"/>
  <c r="EK50" i="42"/>
  <c r="EZ50" i="42"/>
  <c r="AX50" i="42"/>
  <c r="BM50" i="42"/>
  <c r="CB50" i="42"/>
  <c r="CQ50" i="42"/>
  <c r="DF50" i="42"/>
  <c r="DU50" i="42"/>
  <c r="EJ50" i="42"/>
  <c r="EY50" i="42"/>
  <c r="FF49" i="42"/>
  <c r="EP49" i="42"/>
  <c r="FE49" i="42"/>
  <c r="DZ49" i="42"/>
  <c r="EO49" i="42"/>
  <c r="FD49" i="42"/>
  <c r="DJ49" i="42"/>
  <c r="DY49" i="42"/>
  <c r="EN49" i="42"/>
  <c r="FC49" i="42"/>
  <c r="CT49" i="42"/>
  <c r="DI49" i="42"/>
  <c r="DX49" i="42"/>
  <c r="EM49" i="42"/>
  <c r="FB49" i="42"/>
  <c r="BN49" i="42"/>
  <c r="CC49" i="42"/>
  <c r="CR49" i="42"/>
  <c r="DG49" i="42"/>
  <c r="DV49" i="42"/>
  <c r="EK49" i="42"/>
  <c r="EZ49" i="42"/>
  <c r="AX49" i="42"/>
  <c r="BM49" i="42"/>
  <c r="CB49" i="42"/>
  <c r="CQ49" i="42"/>
  <c r="DF49" i="42"/>
  <c r="FF48" i="42"/>
  <c r="EP48" i="42"/>
  <c r="FE48" i="42"/>
  <c r="DZ48" i="42"/>
  <c r="EO48" i="42"/>
  <c r="FD48" i="42"/>
  <c r="DJ48" i="42"/>
  <c r="DY48" i="42"/>
  <c r="EN48" i="42"/>
  <c r="FC48" i="42"/>
  <c r="CT48" i="42"/>
  <c r="BN48" i="42"/>
  <c r="CC48" i="42"/>
  <c r="CR48" i="42"/>
  <c r="DG48" i="42"/>
  <c r="DV48" i="42"/>
  <c r="EK48" i="42"/>
  <c r="EZ48" i="42"/>
  <c r="AX48" i="42"/>
  <c r="BM48" i="42"/>
  <c r="CB48" i="42"/>
  <c r="CQ48" i="42"/>
  <c r="DF48" i="42"/>
  <c r="DU48" i="42"/>
  <c r="EJ48" i="42"/>
  <c r="EY48" i="42"/>
  <c r="FF47" i="42"/>
  <c r="EP47" i="42"/>
  <c r="FE47" i="42"/>
  <c r="DZ47" i="42"/>
  <c r="EO47" i="42"/>
  <c r="FD47" i="42"/>
  <c r="DJ47" i="42"/>
  <c r="DY47" i="42"/>
  <c r="EN47" i="42"/>
  <c r="FC47" i="42"/>
  <c r="CT47" i="42"/>
  <c r="DI47" i="42"/>
  <c r="DX47" i="42"/>
  <c r="EM47" i="42"/>
  <c r="FB47" i="42"/>
  <c r="BN47" i="42"/>
  <c r="CC47" i="42"/>
  <c r="CR47" i="42"/>
  <c r="DG47" i="42"/>
  <c r="DV47" i="42"/>
  <c r="EK47" i="42"/>
  <c r="EZ47" i="42"/>
  <c r="AX47" i="42"/>
  <c r="BM47" i="42"/>
  <c r="CB47" i="42"/>
  <c r="CQ47" i="42"/>
  <c r="DF47" i="42"/>
  <c r="DU47" i="42"/>
  <c r="EJ47" i="42"/>
  <c r="EY47" i="42"/>
  <c r="FF46" i="42"/>
  <c r="EP46" i="42"/>
  <c r="FE46" i="42"/>
  <c r="DZ46" i="42"/>
  <c r="DJ46" i="42"/>
  <c r="DY46" i="42"/>
  <c r="EN46" i="42"/>
  <c r="FC46" i="42"/>
  <c r="CT46" i="42"/>
  <c r="DI46" i="42"/>
  <c r="DX46" i="42"/>
  <c r="EM46" i="42"/>
  <c r="FB46" i="42"/>
  <c r="BN46" i="42"/>
  <c r="CC46" i="42"/>
  <c r="CR46" i="42"/>
  <c r="DG46" i="42"/>
  <c r="DV46" i="42"/>
  <c r="EK46" i="42"/>
  <c r="EZ46" i="42"/>
  <c r="AX46" i="42"/>
  <c r="BM46" i="42"/>
  <c r="CB46" i="42"/>
  <c r="CQ46" i="42"/>
  <c r="DF46" i="42"/>
  <c r="DU46" i="42"/>
  <c r="EJ46" i="42"/>
  <c r="EY46" i="42"/>
  <c r="FF45" i="42"/>
  <c r="EP45" i="42"/>
  <c r="FE45" i="42"/>
  <c r="DZ45" i="42"/>
  <c r="EO45" i="42"/>
  <c r="FD45" i="42"/>
  <c r="DJ45" i="42"/>
  <c r="DY45" i="42"/>
  <c r="EN45" i="42"/>
  <c r="FC45" i="42"/>
  <c r="CT45" i="42"/>
  <c r="DI45" i="42"/>
  <c r="DX45" i="42"/>
  <c r="EM45" i="42"/>
  <c r="FB45" i="42"/>
  <c r="BN45" i="42"/>
  <c r="CC45" i="42"/>
  <c r="CR45" i="42"/>
  <c r="DG45" i="42"/>
  <c r="DV45" i="42"/>
  <c r="EK45" i="42"/>
  <c r="EZ45" i="42"/>
  <c r="AX45" i="42"/>
  <c r="BM45" i="42"/>
  <c r="CB45" i="42"/>
  <c r="CQ45" i="42"/>
  <c r="DF45" i="42"/>
  <c r="DU45" i="42"/>
  <c r="EJ45" i="42"/>
  <c r="EY45" i="42"/>
  <c r="FF95" i="42"/>
  <c r="EP95" i="42"/>
  <c r="FE95" i="42"/>
  <c r="DZ95" i="42"/>
  <c r="EO95" i="42"/>
  <c r="FD95" i="42"/>
  <c r="DJ95" i="42"/>
  <c r="DY95" i="42"/>
  <c r="EN95" i="42"/>
  <c r="FC95" i="42"/>
  <c r="CT95" i="42"/>
  <c r="DI95" i="42"/>
  <c r="DX95" i="42"/>
  <c r="EM95" i="42"/>
  <c r="FB95" i="42"/>
  <c r="CD95" i="42"/>
  <c r="CS95" i="42"/>
  <c r="DH95" i="42"/>
  <c r="DW95" i="42"/>
  <c r="EL95" i="42"/>
  <c r="FA95" i="42"/>
  <c r="BN95" i="42"/>
  <c r="CC95" i="42"/>
  <c r="CR95" i="42"/>
  <c r="DG95" i="42"/>
  <c r="DV95" i="42"/>
  <c r="EK95" i="42"/>
  <c r="EZ95" i="42"/>
  <c r="AX95" i="42"/>
  <c r="BM95" i="42"/>
  <c r="CB95" i="42"/>
  <c r="CQ95" i="42"/>
  <c r="DF95" i="42"/>
  <c r="DU95" i="42"/>
  <c r="EJ95" i="42"/>
  <c r="EY95" i="42"/>
  <c r="AH95" i="42"/>
  <c r="AR95" i="42"/>
  <c r="FF84" i="42"/>
  <c r="EP84" i="42"/>
  <c r="FE84" i="42"/>
  <c r="DZ84" i="42"/>
  <c r="EO84" i="42"/>
  <c r="FD84" i="42"/>
  <c r="DJ84" i="42"/>
  <c r="DY84" i="42"/>
  <c r="EN84" i="42"/>
  <c r="FC84" i="42"/>
  <c r="CT84" i="42"/>
  <c r="DI84" i="42"/>
  <c r="DX84" i="42"/>
  <c r="BN84" i="42"/>
  <c r="CC84" i="42"/>
  <c r="CR84" i="42"/>
  <c r="DG84" i="42"/>
  <c r="DV84" i="42"/>
  <c r="EK84" i="42"/>
  <c r="EZ84" i="42"/>
  <c r="AX84" i="42"/>
  <c r="BM84" i="42"/>
  <c r="CB84" i="42"/>
  <c r="CQ84" i="42"/>
  <c r="DF84" i="42"/>
  <c r="DU84" i="42"/>
  <c r="EJ84" i="42"/>
  <c r="EY84" i="42"/>
  <c r="AH84" i="42"/>
  <c r="AW84" i="42"/>
  <c r="CD84" i="42"/>
  <c r="CS84" i="42"/>
  <c r="DH84" i="42"/>
  <c r="DW84" i="42"/>
  <c r="EL84" i="42"/>
  <c r="FA84" i="42"/>
  <c r="FF83" i="42"/>
  <c r="FF20" i="42"/>
  <c r="EP83" i="42"/>
  <c r="DZ83" i="42"/>
  <c r="DJ83" i="42"/>
  <c r="DJ20" i="42"/>
  <c r="CT83" i="42"/>
  <c r="BN83" i="42"/>
  <c r="BN20" i="42"/>
  <c r="FF75" i="42"/>
  <c r="EP75" i="42"/>
  <c r="FE75" i="42"/>
  <c r="DZ75" i="42"/>
  <c r="EO75" i="42"/>
  <c r="FD75" i="42"/>
  <c r="DJ75" i="42"/>
  <c r="DY75" i="42"/>
  <c r="EN75" i="42"/>
  <c r="FC75" i="42"/>
  <c r="CT75" i="42"/>
  <c r="DI75" i="42"/>
  <c r="DX75" i="42"/>
  <c r="EM75" i="42"/>
  <c r="FB75" i="42"/>
  <c r="BN75" i="42"/>
  <c r="CC75" i="42"/>
  <c r="CR75" i="42"/>
  <c r="DG75" i="42"/>
  <c r="DV75" i="42"/>
  <c r="EK75" i="42"/>
  <c r="EZ75" i="42"/>
  <c r="AH75" i="42"/>
  <c r="AW75" i="42"/>
  <c r="CD75" i="42"/>
  <c r="CS75" i="42"/>
  <c r="DH75" i="42"/>
  <c r="DW75" i="42"/>
  <c r="EL75" i="42"/>
  <c r="FA75" i="42"/>
  <c r="FF74" i="42"/>
  <c r="EP74" i="42"/>
  <c r="FE74" i="42"/>
  <c r="DZ74" i="42"/>
  <c r="EO74" i="42"/>
  <c r="FD74" i="42"/>
  <c r="DJ74" i="42"/>
  <c r="DY74" i="42"/>
  <c r="EN74" i="42"/>
  <c r="FC74" i="42"/>
  <c r="CT74" i="42"/>
  <c r="DI74" i="42"/>
  <c r="DX74" i="42"/>
  <c r="EM74" i="42"/>
  <c r="FB74" i="42"/>
  <c r="BN74" i="42"/>
  <c r="CC74" i="42"/>
  <c r="CR74" i="42"/>
  <c r="DG74" i="42"/>
  <c r="DV74" i="42"/>
  <c r="EK74" i="42"/>
  <c r="EZ74" i="42"/>
  <c r="AX74" i="42"/>
  <c r="BM74" i="42"/>
  <c r="CB74" i="42"/>
  <c r="CQ74" i="42"/>
  <c r="DF74" i="42"/>
  <c r="DU74" i="42"/>
  <c r="EJ74" i="42"/>
  <c r="EY74" i="42"/>
  <c r="AH74" i="42"/>
  <c r="AW74" i="42"/>
  <c r="BL74" i="42"/>
  <c r="CA74" i="42"/>
  <c r="CD74" i="42"/>
  <c r="CS74" i="42"/>
  <c r="DH74" i="42"/>
  <c r="DW74" i="42"/>
  <c r="EL74" i="42"/>
  <c r="FA74" i="42"/>
  <c r="O74" i="42"/>
  <c r="FF73" i="42"/>
  <c r="EP73" i="42"/>
  <c r="FE73" i="42"/>
  <c r="DZ73" i="42"/>
  <c r="EO73" i="42"/>
  <c r="FD73" i="42"/>
  <c r="DJ73" i="42"/>
  <c r="DY73" i="42"/>
  <c r="EN73" i="42"/>
  <c r="FC73" i="42"/>
  <c r="CT73" i="42"/>
  <c r="DI73" i="42"/>
  <c r="DX73" i="42"/>
  <c r="EM73" i="42"/>
  <c r="FB73" i="42"/>
  <c r="BN73" i="42"/>
  <c r="CC73" i="42"/>
  <c r="CR73" i="42"/>
  <c r="DG73" i="42"/>
  <c r="DV73" i="42"/>
  <c r="EK73" i="42"/>
  <c r="EZ73" i="42"/>
  <c r="AX73" i="42"/>
  <c r="BM73" i="42"/>
  <c r="CB73" i="42"/>
  <c r="CQ73" i="42"/>
  <c r="DF73" i="42"/>
  <c r="DU73" i="42"/>
  <c r="EJ73" i="42"/>
  <c r="EY73" i="42"/>
  <c r="AH73" i="42"/>
  <c r="AW73" i="42"/>
  <c r="CD73" i="42"/>
  <c r="CS73" i="42"/>
  <c r="DH73" i="42"/>
  <c r="DW73" i="42"/>
  <c r="EL73" i="42"/>
  <c r="FA73" i="42"/>
  <c r="O73" i="42"/>
  <c r="FF72" i="42"/>
  <c r="EP72" i="42"/>
  <c r="FE72" i="42"/>
  <c r="DZ72" i="42"/>
  <c r="EO72" i="42"/>
  <c r="FD72" i="42"/>
  <c r="DJ72" i="42"/>
  <c r="DY72" i="42"/>
  <c r="EN72" i="42"/>
  <c r="FC72" i="42"/>
  <c r="CT72" i="42"/>
  <c r="DI72" i="42"/>
  <c r="DX72" i="42"/>
  <c r="EM72" i="42"/>
  <c r="FB72" i="42"/>
  <c r="BN72" i="42"/>
  <c r="CC72" i="42"/>
  <c r="CR72" i="42"/>
  <c r="DG72" i="42"/>
  <c r="DV72" i="42"/>
  <c r="EK72" i="42"/>
  <c r="EZ72" i="42"/>
  <c r="AX72" i="42"/>
  <c r="BM72" i="42"/>
  <c r="CB72" i="42"/>
  <c r="CQ72" i="42"/>
  <c r="DF72" i="42"/>
  <c r="DU72" i="42"/>
  <c r="EJ72" i="42"/>
  <c r="EY72" i="42"/>
  <c r="AH72" i="42"/>
  <c r="CD72" i="42"/>
  <c r="CS72" i="42"/>
  <c r="DH72" i="42"/>
  <c r="DW72" i="42"/>
  <c r="EL72" i="42"/>
  <c r="FA72" i="42"/>
  <c r="O72" i="42"/>
  <c r="FF71" i="42"/>
  <c r="EP71" i="42"/>
  <c r="FE71" i="42"/>
  <c r="DZ71" i="42"/>
  <c r="EO71" i="42"/>
  <c r="FD71" i="42"/>
  <c r="DJ71" i="42"/>
  <c r="DY71" i="42"/>
  <c r="EN71" i="42"/>
  <c r="FC71" i="42"/>
  <c r="CT71" i="42"/>
  <c r="DI71" i="42"/>
  <c r="DX71" i="42"/>
  <c r="EM71" i="42"/>
  <c r="FB71" i="42"/>
  <c r="BN71" i="42"/>
  <c r="CC71" i="42"/>
  <c r="CR71" i="42"/>
  <c r="DG71" i="42"/>
  <c r="DV71" i="42"/>
  <c r="EK71" i="42"/>
  <c r="EZ71" i="42"/>
  <c r="AX71" i="42"/>
  <c r="BM71" i="42"/>
  <c r="AH71" i="42"/>
  <c r="CD71" i="42"/>
  <c r="CS71" i="42"/>
  <c r="DH71" i="42"/>
  <c r="DW71" i="42"/>
  <c r="EL71" i="42"/>
  <c r="FA71" i="42"/>
  <c r="O71" i="42"/>
  <c r="FF70" i="42"/>
  <c r="EP70" i="42"/>
  <c r="FE70" i="42"/>
  <c r="DZ70" i="42"/>
  <c r="EO70" i="42"/>
  <c r="FD70" i="42"/>
  <c r="DJ70" i="42"/>
  <c r="DY70" i="42"/>
  <c r="EN70" i="42"/>
  <c r="FC70" i="42"/>
  <c r="CT70" i="42"/>
  <c r="DI70" i="42"/>
  <c r="DX70" i="42"/>
  <c r="EM70" i="42"/>
  <c r="FB70" i="42"/>
  <c r="BN70" i="42"/>
  <c r="CC70" i="42"/>
  <c r="CR70" i="42"/>
  <c r="DG70" i="42"/>
  <c r="DV70" i="42"/>
  <c r="EK70" i="42"/>
  <c r="EZ70" i="42"/>
  <c r="AX70" i="42"/>
  <c r="BM70" i="42"/>
  <c r="CB70" i="42"/>
  <c r="CQ70" i="42"/>
  <c r="DF70" i="42"/>
  <c r="DU70" i="42"/>
  <c r="EJ70" i="42"/>
  <c r="EY70" i="42"/>
  <c r="AH70" i="42"/>
  <c r="AW70" i="42"/>
  <c r="O70" i="42"/>
  <c r="FF69" i="42"/>
  <c r="EP69" i="42"/>
  <c r="FE69" i="42"/>
  <c r="DZ69" i="42"/>
  <c r="DJ69" i="42"/>
  <c r="CT69" i="42"/>
  <c r="BN69" i="42"/>
  <c r="AX69" i="42"/>
  <c r="BM69" i="42"/>
  <c r="CB69" i="42"/>
  <c r="CQ69" i="42"/>
  <c r="DF69" i="42"/>
  <c r="DU69" i="42"/>
  <c r="EJ69" i="42"/>
  <c r="EY69" i="42"/>
  <c r="AH69" i="42"/>
  <c r="AW69" i="42"/>
  <c r="O69" i="42"/>
  <c r="FG63" i="42"/>
  <c r="AI63" i="42"/>
  <c r="AS63" i="42"/>
  <c r="FF44" i="42"/>
  <c r="EP44" i="42"/>
  <c r="FE44" i="42"/>
  <c r="DZ44" i="42"/>
  <c r="DJ44" i="42"/>
  <c r="DY44" i="42"/>
  <c r="EN44" i="42"/>
  <c r="CT44" i="42"/>
  <c r="DI44" i="42"/>
  <c r="DX44" i="42"/>
  <c r="EM44" i="42"/>
  <c r="FB44" i="42"/>
  <c r="BN44" i="42"/>
  <c r="CC44" i="42"/>
  <c r="CR44" i="42"/>
  <c r="DG44" i="42"/>
  <c r="DV44" i="42"/>
  <c r="EK44" i="42"/>
  <c r="EZ44" i="42"/>
  <c r="AX44" i="42"/>
  <c r="BM44" i="42"/>
  <c r="FF43" i="42"/>
  <c r="EP43" i="42"/>
  <c r="DZ43" i="42"/>
  <c r="DJ43" i="42"/>
  <c r="CT43" i="42"/>
  <c r="BN43" i="42"/>
  <c r="AX43" i="42"/>
  <c r="AH43" i="42"/>
  <c r="BL33" i="42"/>
  <c r="BL31" i="42"/>
  <c r="FF21" i="42"/>
  <c r="EP21" i="42"/>
  <c r="FE21" i="42"/>
  <c r="DZ21" i="42"/>
  <c r="EO21" i="42"/>
  <c r="FD21" i="42"/>
  <c r="DJ21" i="42"/>
  <c r="DY21" i="42"/>
  <c r="EN21" i="42"/>
  <c r="FC21" i="42"/>
  <c r="CT21" i="42"/>
  <c r="DI21" i="42"/>
  <c r="DX21" i="42"/>
  <c r="EM21" i="42"/>
  <c r="FB21" i="42"/>
  <c r="CD21" i="42"/>
  <c r="CS21" i="42"/>
  <c r="DH21" i="42"/>
  <c r="DW21" i="42"/>
  <c r="EL21" i="42"/>
  <c r="FA21" i="42"/>
  <c r="BN21" i="42"/>
  <c r="CC21" i="42"/>
  <c r="CR21" i="42"/>
  <c r="DG21" i="42"/>
  <c r="AX21" i="42"/>
  <c r="AH21" i="42"/>
  <c r="S17" i="42"/>
  <c r="AH16" i="42"/>
  <c r="FF15" i="42"/>
  <c r="EP15" i="42"/>
  <c r="FE15" i="42"/>
  <c r="DZ15" i="42"/>
  <c r="EO15" i="42"/>
  <c r="FD15" i="42"/>
  <c r="DJ15" i="42"/>
  <c r="CT15" i="42"/>
  <c r="DI15" i="42"/>
  <c r="DX15" i="42"/>
  <c r="EM15" i="42"/>
  <c r="FB15" i="42"/>
  <c r="CD15" i="42"/>
  <c r="CS15" i="42"/>
  <c r="DH15" i="42"/>
  <c r="DW15" i="42"/>
  <c r="EL15" i="42"/>
  <c r="FA15" i="42"/>
  <c r="BN15" i="42"/>
  <c r="CC15" i="42"/>
  <c r="CR15" i="42"/>
  <c r="DG15" i="42"/>
  <c r="DV15" i="42"/>
  <c r="EK15" i="42"/>
  <c r="EZ15" i="42"/>
  <c r="AX15" i="42"/>
  <c r="BM15" i="42"/>
  <c r="CB15" i="42"/>
  <c r="CQ15" i="42"/>
  <c r="DF15" i="42"/>
  <c r="DU15" i="42"/>
  <c r="EJ15" i="42"/>
  <c r="EY15" i="42"/>
  <c r="AH15" i="42"/>
  <c r="AW15" i="42"/>
  <c r="BL15" i="42"/>
  <c r="FF14" i="42"/>
  <c r="EP14" i="42"/>
  <c r="FE14" i="42"/>
  <c r="DZ14" i="42"/>
  <c r="EO14" i="42"/>
  <c r="DJ14" i="42"/>
  <c r="DY14" i="42"/>
  <c r="EN14" i="42"/>
  <c r="FC14" i="42"/>
  <c r="CT14" i="42"/>
  <c r="DI14" i="42"/>
  <c r="DX14" i="42"/>
  <c r="EM14" i="42"/>
  <c r="FB14" i="42"/>
  <c r="CD14" i="42"/>
  <c r="CS14" i="42"/>
  <c r="BN14" i="42"/>
  <c r="CC14" i="42"/>
  <c r="CR14" i="42"/>
  <c r="DG14" i="42"/>
  <c r="DV14" i="42"/>
  <c r="EK14" i="42"/>
  <c r="EZ14" i="42"/>
  <c r="AX14" i="42"/>
  <c r="BM14" i="42"/>
  <c r="CB14" i="42"/>
  <c r="AH14" i="42"/>
  <c r="FF13" i="42"/>
  <c r="EP13" i="42"/>
  <c r="DZ13" i="42"/>
  <c r="DJ13" i="42"/>
  <c r="DY13" i="42"/>
  <c r="CT13" i="42"/>
  <c r="CD13" i="42"/>
  <c r="BN13" i="42"/>
  <c r="AX13" i="42"/>
  <c r="AH13" i="42"/>
  <c r="O13" i="42"/>
  <c r="AR74" i="42"/>
  <c r="AT74" i="42"/>
  <c r="AR71" i="42"/>
  <c r="AT71" i="42"/>
  <c r="AR73" i="42"/>
  <c r="AT73" i="42"/>
  <c r="AW14" i="42"/>
  <c r="AE92" i="42"/>
  <c r="AW21" i="42"/>
  <c r="BL21" i="42"/>
  <c r="CA21" i="42"/>
  <c r="CP21" i="42"/>
  <c r="AR21" i="42"/>
  <c r="DV21" i="42"/>
  <c r="EK21" i="42"/>
  <c r="DI83" i="42"/>
  <c r="DI20" i="42"/>
  <c r="CT20" i="42"/>
  <c r="EO83" i="42"/>
  <c r="EO20" i="42"/>
  <c r="DZ20" i="42"/>
  <c r="FE83" i="42"/>
  <c r="FE20" i="42"/>
  <c r="EO46" i="42"/>
  <c r="FD46" i="42"/>
  <c r="DV36" i="42"/>
  <c r="DF36" i="42"/>
  <c r="CC83" i="42"/>
  <c r="CR83" i="42"/>
  <c r="DG83" i="42"/>
  <c r="DV83" i="42"/>
  <c r="EK83" i="42"/>
  <c r="CC20" i="42"/>
  <c r="DY83" i="42"/>
  <c r="AR70" i="42"/>
  <c r="AT70" i="42"/>
  <c r="AE74" i="42"/>
  <c r="AE86" i="42"/>
  <c r="AE71" i="42"/>
  <c r="AE88" i="42"/>
  <c r="AH45" i="42"/>
  <c r="AW45" i="42"/>
  <c r="AR14" i="42"/>
  <c r="AR15" i="42"/>
  <c r="BG15" i="42"/>
  <c r="FF63" i="42"/>
  <c r="DJ63" i="42"/>
  <c r="CQ14" i="42"/>
  <c r="DF14" i="42"/>
  <c r="DU14" i="42"/>
  <c r="EJ14" i="42"/>
  <c r="EY14" i="42"/>
  <c r="AW13" i="42"/>
  <c r="DI13" i="42"/>
  <c r="AH35" i="42"/>
  <c r="AR13" i="42"/>
  <c r="CS13" i="42"/>
  <c r="FE13" i="42"/>
  <c r="BM21" i="42"/>
  <c r="CB21" i="42"/>
  <c r="CK21" i="42"/>
  <c r="AH44" i="42"/>
  <c r="BL30" i="42"/>
  <c r="CC13" i="42"/>
  <c r="EO13" i="42"/>
  <c r="FD13" i="42"/>
  <c r="BL32" i="42"/>
  <c r="AX63" i="42"/>
  <c r="BM43" i="42"/>
  <c r="AE69" i="42"/>
  <c r="AE70" i="42"/>
  <c r="CA33" i="42"/>
  <c r="DI43" i="42"/>
  <c r="AX75" i="42"/>
  <c r="BM75" i="42"/>
  <c r="CB75" i="42"/>
  <c r="CQ75" i="42"/>
  <c r="DF75" i="42"/>
  <c r="DU75" i="42"/>
  <c r="EJ75" i="42"/>
  <c r="EY75" i="42"/>
  <c r="DY43" i="42"/>
  <c r="CD70" i="42"/>
  <c r="CS70" i="42"/>
  <c r="DH70" i="42"/>
  <c r="DW70" i="42"/>
  <c r="EL70" i="42"/>
  <c r="FA70" i="42"/>
  <c r="EO43" i="42"/>
  <c r="AW43" i="42"/>
  <c r="EO69" i="42"/>
  <c r="FD69" i="42"/>
  <c r="DY69" i="42"/>
  <c r="AW71" i="42"/>
  <c r="AE73" i="42"/>
  <c r="BG74" i="42"/>
  <c r="BI74" i="42"/>
  <c r="DI69" i="42"/>
  <c r="AE72" i="42"/>
  <c r="AR84" i="42"/>
  <c r="CC69" i="42"/>
  <c r="AE87" i="42"/>
  <c r="AW95" i="42"/>
  <c r="BL95" i="42"/>
  <c r="CD45" i="42"/>
  <c r="CS45" i="42"/>
  <c r="DH45" i="42"/>
  <c r="DW45" i="42"/>
  <c r="EL45" i="42"/>
  <c r="FA45" i="42"/>
  <c r="FD83" i="42"/>
  <c r="FD20" i="42"/>
  <c r="BG21" i="42"/>
  <c r="EZ21" i="42"/>
  <c r="DX83" i="42"/>
  <c r="DX20" i="42"/>
  <c r="DX22" i="42" s="1"/>
  <c r="EP37" i="42"/>
  <c r="EN83" i="42"/>
  <c r="EN20" i="42"/>
  <c r="DY20" i="42"/>
  <c r="DU36" i="42"/>
  <c r="AH37" i="42"/>
  <c r="CR20" i="42"/>
  <c r="AR69" i="42"/>
  <c r="AT69" i="42"/>
  <c r="AH46" i="42"/>
  <c r="EN43" i="42"/>
  <c r="BL34" i="42"/>
  <c r="CA32" i="42"/>
  <c r="CA30" i="42"/>
  <c r="DX13" i="42"/>
  <c r="EM13" i="42"/>
  <c r="FB13" i="42"/>
  <c r="BG95" i="42"/>
  <c r="BL71" i="42"/>
  <c r="BG71" i="42"/>
  <c r="BI71" i="42"/>
  <c r="AW44" i="42"/>
  <c r="CQ21" i="42"/>
  <c r="DH13" i="42"/>
  <c r="BL29" i="42"/>
  <c r="BL13" i="42"/>
  <c r="DX69" i="42"/>
  <c r="BL43" i="42"/>
  <c r="FD43" i="42"/>
  <c r="DX43" i="42"/>
  <c r="CR13" i="42"/>
  <c r="BV21" i="42"/>
  <c r="CR69" i="42"/>
  <c r="BV74" i="42"/>
  <c r="BX74" i="42"/>
  <c r="EN69" i="42"/>
  <c r="CP33" i="42"/>
  <c r="CB43" i="42"/>
  <c r="FC83" i="42"/>
  <c r="FC20" i="42"/>
  <c r="EM83" i="42"/>
  <c r="EM20" i="42"/>
  <c r="DG20" i="42"/>
  <c r="EJ36" i="42"/>
  <c r="AR45" i="42"/>
  <c r="AW46" i="42"/>
  <c r="AH47" i="42"/>
  <c r="DG69" i="42"/>
  <c r="DV69" i="42"/>
  <c r="EK69" i="42"/>
  <c r="EZ69" i="42"/>
  <c r="CA34" i="42"/>
  <c r="FC69" i="42"/>
  <c r="EM69" i="42"/>
  <c r="BL44" i="42"/>
  <c r="CA71" i="42"/>
  <c r="CP71" i="42"/>
  <c r="CQ43" i="42"/>
  <c r="CA43" i="42"/>
  <c r="CA29" i="42"/>
  <c r="DF21" i="42"/>
  <c r="DU21" i="42"/>
  <c r="EJ21" i="42"/>
  <c r="EY21" i="42"/>
  <c r="CP30" i="42"/>
  <c r="FC43" i="42"/>
  <c r="CD69" i="42"/>
  <c r="DW13" i="42"/>
  <c r="DE33" i="42"/>
  <c r="DG13" i="42"/>
  <c r="DV13" i="42"/>
  <c r="EK13" i="42"/>
  <c r="EZ13" i="42"/>
  <c r="AH20" i="42"/>
  <c r="FB83" i="42"/>
  <c r="FB20" i="42"/>
  <c r="EY36" i="42"/>
  <c r="BL36" i="42"/>
  <c r="BL46" i="42"/>
  <c r="CA46" i="42"/>
  <c r="CP46" i="42"/>
  <c r="AH48" i="42"/>
  <c r="AW47" i="42"/>
  <c r="DT33" i="42"/>
  <c r="EI33" i="42"/>
  <c r="EX33" i="42"/>
  <c r="FB69" i="42"/>
  <c r="CP34" i="42"/>
  <c r="DE34" i="42"/>
  <c r="DT34" i="42"/>
  <c r="EI34" i="42"/>
  <c r="EX34" i="42"/>
  <c r="AW83" i="42"/>
  <c r="AW20" i="42"/>
  <c r="CP29" i="42"/>
  <c r="CP43" i="42"/>
  <c r="DF43" i="42"/>
  <c r="CA44" i="42"/>
  <c r="EL13" i="42"/>
  <c r="FA13" i="42"/>
  <c r="CS69" i="42"/>
  <c r="DE30" i="42"/>
  <c r="AH49" i="42"/>
  <c r="AW49" i="42"/>
  <c r="BL49" i="42"/>
  <c r="CA49" i="42"/>
  <c r="BL47" i="42"/>
  <c r="CA47" i="42"/>
  <c r="AW48" i="42"/>
  <c r="DU43" i="42"/>
  <c r="DT30" i="42"/>
  <c r="CP44" i="42"/>
  <c r="DE43" i="42"/>
  <c r="DT43" i="42"/>
  <c r="EI43" i="42"/>
  <c r="BL83" i="42"/>
  <c r="DH69" i="42"/>
  <c r="DE29" i="42"/>
  <c r="EI30" i="42"/>
  <c r="EZ83" i="42"/>
  <c r="BL48" i="42"/>
  <c r="AH50" i="42"/>
  <c r="EJ43" i="42"/>
  <c r="DW69" i="42"/>
  <c r="CA83" i="42"/>
  <c r="DE44" i="42"/>
  <c r="AH51" i="42"/>
  <c r="AW51" i="42"/>
  <c r="BL51" i="42"/>
  <c r="CA48" i="42"/>
  <c r="EY43" i="42"/>
  <c r="DT44" i="42"/>
  <c r="EI44" i="42"/>
  <c r="EX44" i="42"/>
  <c r="EL69" i="42"/>
  <c r="EX30" i="42"/>
  <c r="AH52" i="42"/>
  <c r="CP48" i="42"/>
  <c r="FA69" i="42"/>
  <c r="EX43" i="42"/>
  <c r="AG643" i="35"/>
  <c r="AG642" i="35"/>
  <c r="AG641" i="35"/>
  <c r="AG640" i="35"/>
  <c r="AG639" i="35"/>
  <c r="AG638" i="35"/>
  <c r="AG637" i="35"/>
  <c r="AG636" i="35"/>
  <c r="AG635" i="35"/>
  <c r="AG634" i="35"/>
  <c r="AG653" i="35"/>
  <c r="AG652" i="35"/>
  <c r="AG651" i="35"/>
  <c r="AG650" i="35"/>
  <c r="AG649" i="35"/>
  <c r="AG648" i="35"/>
  <c r="AG647" i="35"/>
  <c r="AG646" i="35"/>
  <c r="AG645" i="35"/>
  <c r="AG644" i="35"/>
  <c r="AG663" i="35"/>
  <c r="AG662" i="35"/>
  <c r="AG661" i="35"/>
  <c r="AG660" i="35"/>
  <c r="AG659" i="35"/>
  <c r="AG658" i="35"/>
  <c r="AG657" i="35"/>
  <c r="AG656" i="35"/>
  <c r="AG655" i="35"/>
  <c r="AG654" i="35"/>
  <c r="AG520" i="35"/>
  <c r="AG519" i="35"/>
  <c r="AG518" i="35"/>
  <c r="AG517" i="35"/>
  <c r="AG516" i="35"/>
  <c r="AG515" i="35"/>
  <c r="AG514" i="35"/>
  <c r="AG513" i="35"/>
  <c r="AG512" i="35"/>
  <c r="AG511" i="35"/>
  <c r="AG510" i="35"/>
  <c r="AG509" i="35"/>
  <c r="AG508" i="35"/>
  <c r="AG507" i="35"/>
  <c r="AG506" i="35"/>
  <c r="AG505" i="35"/>
  <c r="AG504" i="35"/>
  <c r="AG503" i="35"/>
  <c r="AG502" i="35"/>
  <c r="AG501" i="35"/>
  <c r="AG500" i="35"/>
  <c r="AG499" i="35"/>
  <c r="AG498" i="35"/>
  <c r="AG497" i="35"/>
  <c r="AG496" i="35"/>
  <c r="AG495" i="35"/>
  <c r="AG494" i="35"/>
  <c r="AG493" i="35"/>
  <c r="AG492" i="35"/>
  <c r="AG491" i="35"/>
  <c r="AG490" i="35"/>
  <c r="AG489" i="35"/>
  <c r="AG488" i="35"/>
  <c r="AG487" i="35"/>
  <c r="AG486" i="35"/>
  <c r="AG485" i="35"/>
  <c r="AG484" i="35"/>
  <c r="AG483" i="35"/>
  <c r="AG482" i="35"/>
  <c r="AG481" i="35"/>
  <c r="AG480" i="35"/>
  <c r="AG479" i="35"/>
  <c r="AG478" i="35"/>
  <c r="AG477" i="35"/>
  <c r="AG476" i="35"/>
  <c r="AG475" i="35"/>
  <c r="AG474" i="35"/>
  <c r="AG473" i="35"/>
  <c r="AG472" i="35"/>
  <c r="AG471" i="35"/>
  <c r="AG570" i="35"/>
  <c r="AG569" i="35"/>
  <c r="AG568" i="35"/>
  <c r="AG567" i="35"/>
  <c r="AG566" i="35"/>
  <c r="AG565" i="35"/>
  <c r="AG564" i="35"/>
  <c r="AG563" i="35"/>
  <c r="AG562" i="35"/>
  <c r="AG561" i="35"/>
  <c r="AG560" i="35"/>
  <c r="AG559" i="35"/>
  <c r="AG558" i="35"/>
  <c r="AG557" i="35"/>
  <c r="AG556" i="35"/>
  <c r="AG555" i="35"/>
  <c r="AG554" i="35"/>
  <c r="AG553" i="35"/>
  <c r="AG552" i="35"/>
  <c r="AG551" i="35"/>
  <c r="AG550" i="35"/>
  <c r="AG549" i="35"/>
  <c r="AG548" i="35"/>
  <c r="AG547" i="35"/>
  <c r="AG546" i="35"/>
  <c r="AG545" i="35"/>
  <c r="AG544" i="35"/>
  <c r="AG543" i="35"/>
  <c r="AG542" i="35"/>
  <c r="AG541" i="35"/>
  <c r="AG540" i="35"/>
  <c r="AG539" i="35"/>
  <c r="AG538" i="35"/>
  <c r="AG537" i="35"/>
  <c r="AG536" i="35"/>
  <c r="AG535" i="35"/>
  <c r="AG534" i="35"/>
  <c r="AG533" i="35"/>
  <c r="AG532" i="35"/>
  <c r="AG531" i="35"/>
  <c r="AG530" i="35"/>
  <c r="AG529" i="35"/>
  <c r="AG528" i="35"/>
  <c r="AG527" i="35"/>
  <c r="AG526" i="35"/>
  <c r="AG525" i="35"/>
  <c r="AG524" i="35"/>
  <c r="AG523" i="35"/>
  <c r="AG522" i="35"/>
  <c r="AG521" i="35"/>
  <c r="AG407" i="35"/>
  <c r="AG406" i="35"/>
  <c r="AG405" i="35"/>
  <c r="AG404" i="35"/>
  <c r="AG403" i="35"/>
  <c r="AG402" i="35"/>
  <c r="AG401" i="35"/>
  <c r="AG400" i="35"/>
  <c r="AG399" i="35"/>
  <c r="AG398" i="35"/>
  <c r="AG387" i="35"/>
  <c r="AG386" i="35"/>
  <c r="AG385" i="35"/>
  <c r="AG384" i="35"/>
  <c r="AG383" i="35"/>
  <c r="AG382" i="35"/>
  <c r="AG381" i="35"/>
  <c r="AG380" i="35"/>
  <c r="AG379" i="35"/>
  <c r="AG378" i="35"/>
  <c r="AG397" i="35"/>
  <c r="AG396" i="35"/>
  <c r="AG395" i="35"/>
  <c r="AG394" i="35"/>
  <c r="AG393" i="35"/>
  <c r="AG392" i="35"/>
  <c r="AG391" i="35"/>
  <c r="AG390" i="35"/>
  <c r="AG389" i="35"/>
  <c r="AG388" i="35"/>
  <c r="AG377" i="35"/>
  <c r="AG376" i="35"/>
  <c r="AG375" i="35"/>
  <c r="AG374" i="35"/>
  <c r="AG373" i="35"/>
  <c r="AG412" i="35"/>
  <c r="AG411" i="35"/>
  <c r="AG410" i="35"/>
  <c r="AG409" i="35"/>
  <c r="AG408" i="35"/>
  <c r="AG334" i="35"/>
  <c r="AG333" i="35"/>
  <c r="AG332" i="35"/>
  <c r="AG331" i="35"/>
  <c r="AG330" i="35"/>
  <c r="AG329" i="35"/>
  <c r="AG328" i="35"/>
  <c r="AG327" i="35"/>
  <c r="AG326" i="35"/>
  <c r="AG325" i="35"/>
  <c r="AG344" i="35"/>
  <c r="AG343" i="35"/>
  <c r="AG342" i="35"/>
  <c r="AG341" i="35"/>
  <c r="AG340" i="35"/>
  <c r="AG339" i="35"/>
  <c r="AG338" i="35"/>
  <c r="AG337" i="35"/>
  <c r="AG336" i="35"/>
  <c r="AG335" i="35"/>
  <c r="AG354" i="35"/>
  <c r="AG353" i="35"/>
  <c r="AG352" i="35"/>
  <c r="AG351" i="35"/>
  <c r="AG350" i="35"/>
  <c r="AG349" i="35"/>
  <c r="AG348" i="35"/>
  <c r="AG347" i="35"/>
  <c r="AG346" i="35"/>
  <c r="AG345" i="35"/>
  <c r="AG261" i="35"/>
  <c r="AG260" i="35"/>
  <c r="AG259" i="35"/>
  <c r="AG258" i="35"/>
  <c r="AG257" i="35"/>
  <c r="AG256" i="35"/>
  <c r="AG255" i="35"/>
  <c r="AG254" i="35"/>
  <c r="AG253" i="35"/>
  <c r="AG252" i="35"/>
  <c r="AG251" i="35"/>
  <c r="AG250" i="35"/>
  <c r="AG249" i="35"/>
  <c r="AG248" i="35"/>
  <c r="AG247" i="35"/>
  <c r="AG246" i="35"/>
  <c r="AG245" i="35"/>
  <c r="AG244" i="35"/>
  <c r="AG243" i="35"/>
  <c r="AG242" i="35"/>
  <c r="AG241" i="35"/>
  <c r="AG240" i="35"/>
  <c r="AG239" i="35"/>
  <c r="AG238" i="35"/>
  <c r="AG237" i="35"/>
  <c r="AG286" i="35"/>
  <c r="AG285" i="35"/>
  <c r="AG284" i="35"/>
  <c r="AG283" i="35"/>
  <c r="AG282" i="35"/>
  <c r="AG281" i="35"/>
  <c r="AG280" i="35"/>
  <c r="AG279" i="35"/>
  <c r="AG278" i="35"/>
  <c r="AG277" i="35"/>
  <c r="AG276" i="35"/>
  <c r="AG275" i="35"/>
  <c r="AG274" i="35"/>
  <c r="AG273" i="35"/>
  <c r="AG272" i="35"/>
  <c r="AG271" i="35"/>
  <c r="AG270" i="35"/>
  <c r="AG269" i="35"/>
  <c r="AG268" i="35"/>
  <c r="AG267" i="35"/>
  <c r="AG266" i="35"/>
  <c r="AG265" i="35"/>
  <c r="AG264" i="35"/>
  <c r="AG263" i="35"/>
  <c r="AG262" i="35"/>
  <c r="AG108" i="35"/>
  <c r="AG107" i="35"/>
  <c r="AG106" i="35"/>
  <c r="AG105" i="35"/>
  <c r="AG104" i="35"/>
  <c r="AG103" i="35"/>
  <c r="AG102" i="35"/>
  <c r="AG101" i="35"/>
  <c r="AG100" i="35"/>
  <c r="AG99" i="35"/>
  <c r="AG98" i="35"/>
  <c r="AG97" i="35"/>
  <c r="AG96" i="35"/>
  <c r="AG95" i="35"/>
  <c r="AG94" i="35"/>
  <c r="AG93" i="35"/>
  <c r="AG92" i="35"/>
  <c r="AG91" i="35"/>
  <c r="AG90" i="35"/>
  <c r="AG89" i="35"/>
  <c r="AG88" i="35"/>
  <c r="AG87" i="35"/>
  <c r="AG86" i="35"/>
  <c r="AG85" i="35"/>
  <c r="AG84" i="35"/>
  <c r="AG83" i="35"/>
  <c r="AG82" i="35"/>
  <c r="AG81" i="35"/>
  <c r="AG80" i="35"/>
  <c r="AG79" i="35"/>
  <c r="AG78" i="35"/>
  <c r="AG77" i="35"/>
  <c r="AG76" i="35"/>
  <c r="AG75" i="35"/>
  <c r="AG74" i="35"/>
  <c r="AG73" i="35"/>
  <c r="AG72" i="35"/>
  <c r="AG71" i="35"/>
  <c r="AG70" i="35"/>
  <c r="AG69" i="35"/>
  <c r="AG68" i="35"/>
  <c r="AG67" i="35"/>
  <c r="AG66" i="35"/>
  <c r="AG65" i="35"/>
  <c r="AG64" i="35"/>
  <c r="AG63" i="35"/>
  <c r="AG62" i="35"/>
  <c r="AG61" i="35"/>
  <c r="AG60" i="35"/>
  <c r="AG59" i="35"/>
  <c r="AG158" i="35"/>
  <c r="AG157" i="35"/>
  <c r="AG156" i="35"/>
  <c r="AG155" i="35"/>
  <c r="AG154" i="35"/>
  <c r="AG153" i="35"/>
  <c r="AG152" i="35"/>
  <c r="AG151" i="35"/>
  <c r="AG150" i="35"/>
  <c r="AG149" i="35"/>
  <c r="AG148" i="35"/>
  <c r="AG147" i="35"/>
  <c r="AG146" i="35"/>
  <c r="AG145" i="35"/>
  <c r="AG144" i="35"/>
  <c r="AG143" i="35"/>
  <c r="AG142" i="35"/>
  <c r="AG141" i="35"/>
  <c r="AG140" i="35"/>
  <c r="AG139" i="35"/>
  <c r="AG138" i="35"/>
  <c r="AG137" i="35"/>
  <c r="AG136" i="35"/>
  <c r="AG135" i="35"/>
  <c r="AG134" i="35"/>
  <c r="AG133" i="35"/>
  <c r="AG132" i="35"/>
  <c r="AG131" i="35"/>
  <c r="AG130" i="35"/>
  <c r="AG129" i="35"/>
  <c r="AG128" i="35"/>
  <c r="AG127" i="35"/>
  <c r="AG126" i="35"/>
  <c r="AG125" i="35"/>
  <c r="AG124" i="35"/>
  <c r="AG123" i="35"/>
  <c r="AG122" i="35"/>
  <c r="AG121" i="35"/>
  <c r="AG120" i="35"/>
  <c r="AG119" i="35"/>
  <c r="AG118" i="35"/>
  <c r="AG117" i="35"/>
  <c r="AG116" i="35"/>
  <c r="AG115" i="35"/>
  <c r="AG114" i="35"/>
  <c r="AG113" i="35"/>
  <c r="AG112" i="35"/>
  <c r="AG111" i="35"/>
  <c r="AG110" i="35"/>
  <c r="AG109" i="35"/>
  <c r="AG29" i="35"/>
  <c r="AG30" i="35"/>
  <c r="AG31" i="35"/>
  <c r="AG32" i="35"/>
  <c r="AG33" i="35"/>
  <c r="AG34" i="35"/>
  <c r="AG35" i="35"/>
  <c r="AG36" i="35"/>
  <c r="AG37" i="35"/>
  <c r="AG38" i="35"/>
  <c r="AG39" i="35"/>
  <c r="AG40" i="35"/>
  <c r="AG41" i="35"/>
  <c r="AG42" i="35"/>
  <c r="AG43" i="35"/>
  <c r="AG44" i="35"/>
  <c r="AG45" i="35"/>
  <c r="AG46" i="35"/>
  <c r="AG47" i="35"/>
  <c r="AG48" i="35"/>
  <c r="AG49" i="35"/>
  <c r="AG50" i="35"/>
  <c r="AG51" i="35"/>
  <c r="AG52" i="35"/>
  <c r="AG53" i="35"/>
  <c r="AG54" i="35"/>
  <c r="AG55" i="35"/>
  <c r="AG56" i="35"/>
  <c r="AG57" i="35"/>
  <c r="AG58" i="35"/>
  <c r="AG159" i="35"/>
  <c r="AG160" i="35"/>
  <c r="AG161" i="35"/>
  <c r="AG162" i="35"/>
  <c r="AG163" i="35"/>
  <c r="AG164" i="35"/>
  <c r="AG165" i="35"/>
  <c r="AG166" i="35"/>
  <c r="AG167" i="35"/>
  <c r="AG168" i="35"/>
  <c r="AG169" i="35"/>
  <c r="AG170" i="35"/>
  <c r="AG171" i="35"/>
  <c r="AG172" i="35"/>
  <c r="AG173" i="35"/>
  <c r="AG174" i="35"/>
  <c r="AG175" i="35"/>
  <c r="AG176" i="35"/>
  <c r="AG177" i="35"/>
  <c r="AG178" i="35"/>
  <c r="AG179" i="35"/>
  <c r="AG180" i="35"/>
  <c r="AG181" i="35"/>
  <c r="AG182" i="35"/>
  <c r="AG183" i="35"/>
  <c r="AG184" i="35"/>
  <c r="AG185" i="35"/>
  <c r="AG186" i="35"/>
  <c r="AG187" i="35"/>
  <c r="AG188" i="35"/>
  <c r="AG189" i="35"/>
  <c r="AG190" i="35"/>
  <c r="AG191" i="35"/>
  <c r="AG192" i="35"/>
  <c r="AG193" i="35"/>
  <c r="AG194" i="35"/>
  <c r="AG195" i="35"/>
  <c r="AG196" i="35"/>
  <c r="AG197" i="35"/>
  <c r="AG198" i="35"/>
  <c r="AG199" i="35"/>
  <c r="AG200" i="35"/>
  <c r="AG201" i="35"/>
  <c r="AG202" i="35"/>
  <c r="AG203" i="35"/>
  <c r="AG204" i="35"/>
  <c r="AG205" i="35"/>
  <c r="AG206" i="35"/>
  <c r="AG207" i="35"/>
  <c r="AG208" i="35"/>
  <c r="AG9" i="35"/>
  <c r="AG10" i="35"/>
  <c r="AG11" i="35"/>
  <c r="AG12" i="35"/>
  <c r="AG13" i="35"/>
  <c r="AG14" i="35"/>
  <c r="AG15" i="35"/>
  <c r="AG16" i="35"/>
  <c r="AG17" i="35"/>
  <c r="AG18" i="35"/>
  <c r="AG19" i="35"/>
  <c r="AG20" i="35"/>
  <c r="AG21" i="35"/>
  <c r="AG22" i="35"/>
  <c r="AG23" i="35"/>
  <c r="AG24" i="35"/>
  <c r="AG25" i="35"/>
  <c r="AG26" i="35"/>
  <c r="AG27" i="35"/>
  <c r="AG28" i="35"/>
  <c r="AG217" i="35"/>
  <c r="AG213" i="35"/>
  <c r="AG216" i="35"/>
  <c r="AG220" i="35"/>
  <c r="AG218" i="35"/>
  <c r="AG219" i="35"/>
  <c r="AG221" i="35"/>
  <c r="AG222" i="35"/>
  <c r="AG212" i="35"/>
  <c r="AG214" i="35"/>
  <c r="AG215" i="35"/>
  <c r="AG223" i="35"/>
  <c r="AG224" i="35"/>
  <c r="AG225" i="35"/>
  <c r="AG226" i="35"/>
  <c r="AG227" i="35"/>
  <c r="AG228" i="35"/>
  <c r="AG229" i="35"/>
  <c r="AG230" i="35"/>
  <c r="AG231" i="35"/>
  <c r="AG232" i="35"/>
  <c r="AG233" i="35"/>
  <c r="AG234" i="35"/>
  <c r="AG235" i="35"/>
  <c r="AG236" i="35"/>
  <c r="AG287" i="35"/>
  <c r="AG288" i="35"/>
  <c r="AG289" i="35"/>
  <c r="AG290" i="35"/>
  <c r="AG291" i="35"/>
  <c r="AG292" i="35"/>
  <c r="AG293" i="35"/>
  <c r="AG294" i="35"/>
  <c r="AG295" i="35"/>
  <c r="AG296" i="35"/>
  <c r="AG297" i="35"/>
  <c r="AG298" i="35"/>
  <c r="AG299" i="35"/>
  <c r="AG300" i="35"/>
  <c r="AG301" i="35"/>
  <c r="AG302" i="35"/>
  <c r="AG303" i="35"/>
  <c r="AG304" i="35"/>
  <c r="AG305" i="35"/>
  <c r="AG306" i="35"/>
  <c r="AG307" i="35"/>
  <c r="AG308" i="35"/>
  <c r="AG309" i="35"/>
  <c r="AG310" i="35"/>
  <c r="AG311" i="35"/>
  <c r="AG320" i="35"/>
  <c r="AG315" i="35"/>
  <c r="AG319" i="35"/>
  <c r="AG321" i="35"/>
  <c r="AG322" i="35"/>
  <c r="AG318" i="35"/>
  <c r="AG316" i="35"/>
  <c r="AG317" i="35"/>
  <c r="AG323" i="35"/>
  <c r="AG324" i="35"/>
  <c r="AG355" i="35"/>
  <c r="AG356" i="35"/>
  <c r="AG357" i="35"/>
  <c r="AG358" i="35"/>
  <c r="AG359" i="35"/>
  <c r="AG360" i="35"/>
  <c r="AG361" i="35"/>
  <c r="AG362" i="35"/>
  <c r="AG363" i="35"/>
  <c r="AG364" i="35"/>
  <c r="AG368" i="35"/>
  <c r="AG369" i="35"/>
  <c r="AG370" i="35"/>
  <c r="AG371" i="35"/>
  <c r="AG372" i="35"/>
  <c r="AG413" i="35"/>
  <c r="AG414" i="35"/>
  <c r="AG415" i="35"/>
  <c r="AG416" i="35"/>
  <c r="AG417" i="35"/>
  <c r="AG425" i="35"/>
  <c r="AG426" i="35"/>
  <c r="AG427" i="35"/>
  <c r="AG428" i="35"/>
  <c r="AG429" i="35"/>
  <c r="AG421" i="35"/>
  <c r="AG422" i="35"/>
  <c r="AG423" i="35"/>
  <c r="AG424" i="35"/>
  <c r="AG430" i="35"/>
  <c r="AG431" i="35"/>
  <c r="AG432" i="35"/>
  <c r="AG433" i="35"/>
  <c r="AG434" i="35"/>
  <c r="AG435" i="35"/>
  <c r="AG436" i="35"/>
  <c r="AG437" i="35"/>
  <c r="AG438" i="35"/>
  <c r="AG439" i="35"/>
  <c r="AG440" i="35"/>
  <c r="AG441" i="35"/>
  <c r="AG442" i="35"/>
  <c r="AG443" i="35"/>
  <c r="AG444" i="35"/>
  <c r="AG445" i="35"/>
  <c r="AG446" i="35"/>
  <c r="AG447" i="35"/>
  <c r="AG448" i="35"/>
  <c r="AG449" i="35"/>
  <c r="AG450" i="35"/>
  <c r="AG451" i="35"/>
  <c r="AG452" i="35"/>
  <c r="AG453" i="35"/>
  <c r="AG454" i="35"/>
  <c r="AG455" i="35"/>
  <c r="AG456" i="35"/>
  <c r="AG457" i="35"/>
  <c r="AG458" i="35"/>
  <c r="AG459" i="35"/>
  <c r="AG460" i="35"/>
  <c r="AG461" i="35"/>
  <c r="AG462" i="35"/>
  <c r="AG463" i="35"/>
  <c r="AG464" i="35"/>
  <c r="AG465" i="35"/>
  <c r="AG466" i="35"/>
  <c r="AG467" i="35"/>
  <c r="AG468" i="35"/>
  <c r="AG469" i="35"/>
  <c r="AG470" i="35"/>
  <c r="AG571" i="35"/>
  <c r="AG572" i="35"/>
  <c r="AG573" i="35"/>
  <c r="AG574" i="35"/>
  <c r="AG575" i="35"/>
  <c r="AG576" i="35"/>
  <c r="AG577" i="35"/>
  <c r="AG578" i="35"/>
  <c r="AG579" i="35"/>
  <c r="AG580" i="35"/>
  <c r="AG581" i="35"/>
  <c r="AG582" i="35"/>
  <c r="AG583" i="35"/>
  <c r="AG584" i="35"/>
  <c r="AG585" i="35"/>
  <c r="AG586" i="35"/>
  <c r="AG587" i="35"/>
  <c r="AG588" i="35"/>
  <c r="AG589" i="35"/>
  <c r="AG590" i="35"/>
  <c r="AG591" i="35"/>
  <c r="AG592" i="35"/>
  <c r="AG593" i="35"/>
  <c r="AG594" i="35"/>
  <c r="AG595" i="35"/>
  <c r="AG596" i="35"/>
  <c r="AG597" i="35"/>
  <c r="AG598" i="35"/>
  <c r="AG599" i="35"/>
  <c r="AG600" i="35"/>
  <c r="AG601" i="35"/>
  <c r="AG602" i="35"/>
  <c r="AG603" i="35"/>
  <c r="AG604" i="35"/>
  <c r="AG605" i="35"/>
  <c r="AG606" i="35"/>
  <c r="AG607" i="35"/>
  <c r="AG608" i="35"/>
  <c r="AG609" i="35"/>
  <c r="AG610" i="35"/>
  <c r="AG611" i="35"/>
  <c r="AG612" i="35"/>
  <c r="AG613" i="35"/>
  <c r="AG614" i="35"/>
  <c r="AG615" i="35"/>
  <c r="AG616" i="35"/>
  <c r="AG617" i="35"/>
  <c r="AG618" i="35"/>
  <c r="AG619" i="35"/>
  <c r="AG620" i="35"/>
  <c r="AG627" i="35"/>
  <c r="AG628" i="35"/>
  <c r="AG629" i="35"/>
  <c r="AG664" i="35"/>
  <c r="AG665" i="35"/>
  <c r="AG666" i="35"/>
  <c r="AG667" i="35"/>
  <c r="AG668" i="35"/>
  <c r="AG669" i="35"/>
  <c r="AG670" i="35"/>
  <c r="AG671" i="35"/>
  <c r="AG672" i="35"/>
  <c r="AG673" i="35"/>
  <c r="AG624" i="35"/>
  <c r="AG625" i="35"/>
  <c r="AG630" i="35"/>
  <c r="AG631" i="35"/>
  <c r="AG632" i="35"/>
  <c r="AG633" i="35"/>
  <c r="DE48" i="42"/>
  <c r="AH53" i="42"/>
  <c r="AW52" i="42"/>
  <c r="CP49" i="42"/>
  <c r="AG622" i="35"/>
  <c r="V676" i="35"/>
  <c r="V675" i="35"/>
  <c r="DE49" i="42"/>
  <c r="CA51" i="42"/>
  <c r="AH54" i="42"/>
  <c r="BL52" i="42"/>
  <c r="DT48" i="42"/>
  <c r="AF622" i="35"/>
  <c r="AF419" i="35"/>
  <c r="AF313" i="35"/>
  <c r="AF210" i="35"/>
  <c r="AF366" i="35"/>
  <c r="BG44" i="42"/>
  <c r="AR44" i="42"/>
  <c r="EI48" i="42"/>
  <c r="CA52" i="42"/>
  <c r="DT49" i="42"/>
  <c r="AW54" i="42"/>
  <c r="AH55" i="42"/>
  <c r="AW55" i="42"/>
  <c r="BG55" i="42"/>
  <c r="AR31" i="42"/>
  <c r="BG30" i="42"/>
  <c r="AR30" i="42"/>
  <c r="BG31" i="42"/>
  <c r="BG34" i="42"/>
  <c r="BG32" i="42"/>
  <c r="AR32" i="42"/>
  <c r="AR33" i="42"/>
  <c r="AR34" i="42"/>
  <c r="BG33" i="42"/>
  <c r="BV33" i="42"/>
  <c r="O75" i="42"/>
  <c r="AE75" i="42"/>
  <c r="CK33" i="42"/>
  <c r="AR43" i="42"/>
  <c r="BV32" i="42"/>
  <c r="BV34" i="42"/>
  <c r="CD44" i="42"/>
  <c r="CS44" i="42"/>
  <c r="BL54" i="42"/>
  <c r="CP52" i="42"/>
  <c r="EI49" i="42"/>
  <c r="AH56" i="42"/>
  <c r="EX48" i="42"/>
  <c r="AX83" i="42"/>
  <c r="BM83" i="42"/>
  <c r="AX20" i="42"/>
  <c r="BG43" i="42"/>
  <c r="CZ33" i="42"/>
  <c r="CK34" i="42"/>
  <c r="AH57" i="42"/>
  <c r="EX49" i="42"/>
  <c r="AW56" i="42"/>
  <c r="CA54" i="42"/>
  <c r="BV30" i="42"/>
  <c r="CK30" i="42"/>
  <c r="BV31" i="42"/>
  <c r="AR75" i="42"/>
  <c r="AT75" i="42"/>
  <c r="BM20" i="42"/>
  <c r="BM22" i="42" s="1"/>
  <c r="AI94" i="42"/>
  <c r="DO33" i="42"/>
  <c r="CZ34" i="42"/>
  <c r="CD43" i="42"/>
  <c r="BV43" i="42"/>
  <c r="CZ30" i="42"/>
  <c r="AH58" i="42"/>
  <c r="BL56" i="42"/>
  <c r="CA56" i="42"/>
  <c r="CP56" i="42"/>
  <c r="AW57" i="42"/>
  <c r="AS35" i="42"/>
  <c r="CB20" i="42"/>
  <c r="DO30" i="42"/>
  <c r="CS43" i="42"/>
  <c r="DO34" i="42"/>
  <c r="BL57" i="42"/>
  <c r="AH59" i="42"/>
  <c r="AR59" i="42"/>
  <c r="CQ20" i="42"/>
  <c r="ED34" i="42"/>
  <c r="DH43" i="42"/>
  <c r="AH60" i="42"/>
  <c r="AW59" i="42"/>
  <c r="BL59" i="42"/>
  <c r="CA59" i="42"/>
  <c r="CP59" i="42"/>
  <c r="DF20" i="42"/>
  <c r="DW43" i="42"/>
  <c r="AH61" i="42"/>
  <c r="AW61" i="42"/>
  <c r="DE56" i="42"/>
  <c r="AJ63" i="42"/>
  <c r="BH63" i="42"/>
  <c r="CD62" i="42"/>
  <c r="CS62" i="42"/>
  <c r="DH62" i="42"/>
  <c r="DW62" i="42"/>
  <c r="EL62" i="42"/>
  <c r="FA62" i="42"/>
  <c r="DU20" i="42"/>
  <c r="AH62" i="42"/>
  <c r="EJ20" i="42"/>
  <c r="AJ20" i="42"/>
  <c r="AJ22" i="42" s="1"/>
  <c r="AK63" i="42"/>
  <c r="EY20" i="42"/>
  <c r="AZ63" i="42"/>
  <c r="BW63" i="42"/>
  <c r="AK94" i="42"/>
  <c r="CD54" i="42"/>
  <c r="CD52" i="42"/>
  <c r="CS52" i="42"/>
  <c r="CD61" i="42"/>
  <c r="CD47" i="42"/>
  <c r="CS47" i="42"/>
  <c r="DH47" i="42"/>
  <c r="DW47" i="42"/>
  <c r="EL47" i="42"/>
  <c r="FA47" i="42"/>
  <c r="CD57" i="42"/>
  <c r="CS57" i="42"/>
  <c r="DH57" i="42"/>
  <c r="DW57" i="42"/>
  <c r="EL57" i="42"/>
  <c r="FA57" i="42"/>
  <c r="CD51" i="42"/>
  <c r="AK20" i="42"/>
  <c r="CD53" i="42"/>
  <c r="CD48" i="42"/>
  <c r="CS48" i="42"/>
  <c r="CD49" i="42"/>
  <c r="AL63" i="42"/>
  <c r="CD60" i="42"/>
  <c r="CD46" i="42"/>
  <c r="CS46" i="42"/>
  <c r="DH46" i="42"/>
  <c r="DW46" i="42"/>
  <c r="EL46" i="42"/>
  <c r="FA46" i="42"/>
  <c r="CD56" i="42"/>
  <c r="CD55" i="42"/>
  <c r="CS55" i="42"/>
  <c r="DH55" i="42"/>
  <c r="DW55" i="42"/>
  <c r="EL55" i="42"/>
  <c r="CD50" i="42"/>
  <c r="CD59" i="42"/>
  <c r="CS59" i="42"/>
  <c r="DH59" i="42"/>
  <c r="DW59" i="42"/>
  <c r="EL59" i="42"/>
  <c r="FA59" i="42"/>
  <c r="CD58" i="42"/>
  <c r="CS58" i="42"/>
  <c r="CS50" i="42"/>
  <c r="CS56" i="42"/>
  <c r="CZ56" i="42"/>
  <c r="CS60" i="42"/>
  <c r="CS53" i="42"/>
  <c r="DH53" i="42"/>
  <c r="DW53" i="42"/>
  <c r="EL53" i="42"/>
  <c r="CS61" i="42"/>
  <c r="CD36" i="42"/>
  <c r="CS49" i="42"/>
  <c r="AZ20" i="42"/>
  <c r="AZ22" i="42" s="1"/>
  <c r="BA63" i="42"/>
  <c r="CS51" i="42"/>
  <c r="DH51" i="42"/>
  <c r="DW51" i="42"/>
  <c r="EL51" i="42"/>
  <c r="CS54" i="42"/>
  <c r="DH54" i="42"/>
  <c r="DW54" i="42"/>
  <c r="AM63" i="42"/>
  <c r="CD83" i="42"/>
  <c r="DH49" i="42"/>
  <c r="DH60" i="42"/>
  <c r="AL20" i="42"/>
  <c r="AL94" i="42"/>
  <c r="BP63" i="42"/>
  <c r="CL63" i="42"/>
  <c r="DH58" i="42"/>
  <c r="DW58" i="42"/>
  <c r="DH52" i="42"/>
  <c r="DW52" i="42"/>
  <c r="DH61" i="42"/>
  <c r="DH50" i="42"/>
  <c r="DW50" i="42"/>
  <c r="EL50" i="42"/>
  <c r="FA50" i="42"/>
  <c r="DW60" i="42"/>
  <c r="DW49" i="42"/>
  <c r="EL49" i="42"/>
  <c r="FA49" i="42"/>
  <c r="BA94" i="42"/>
  <c r="BB63" i="42"/>
  <c r="BA20" i="42"/>
  <c r="BA22" i="42"/>
  <c r="DW61" i="42"/>
  <c r="EL61" i="42"/>
  <c r="CS83" i="42"/>
  <c r="DH83" i="42"/>
  <c r="DW83" i="42"/>
  <c r="EL83" i="42"/>
  <c r="FA83" i="42"/>
  <c r="AM20" i="42"/>
  <c r="BQ63" i="42"/>
  <c r="EL58" i="42"/>
  <c r="FA58" i="42"/>
  <c r="AN63" i="42"/>
  <c r="EL52" i="42"/>
  <c r="FA52" i="42"/>
  <c r="EL54" i="42"/>
  <c r="FA54" i="42"/>
  <c r="EL60" i="42"/>
  <c r="FA60" i="42"/>
  <c r="BC63" i="42"/>
  <c r="FA55" i="42"/>
  <c r="CF63" i="42"/>
  <c r="DA63" i="42"/>
  <c r="FA53" i="42"/>
  <c r="FA61" i="42"/>
  <c r="FA51" i="42"/>
  <c r="BB20" i="42"/>
  <c r="BB94" i="42"/>
  <c r="BB97" i="42"/>
  <c r="CF20" i="42"/>
  <c r="BQ20" i="42"/>
  <c r="BQ22" i="42" s="1"/>
  <c r="BQ94" i="42"/>
  <c r="AN94" i="42"/>
  <c r="BR63" i="42"/>
  <c r="AO63" i="42"/>
  <c r="AN20" i="42"/>
  <c r="BC20" i="42"/>
  <c r="BC94" i="42"/>
  <c r="CG63" i="42"/>
  <c r="BD63" i="42"/>
  <c r="AR47" i="42"/>
  <c r="AR46" i="42"/>
  <c r="BR20" i="42"/>
  <c r="AP63" i="42"/>
  <c r="AO20" i="42"/>
  <c r="AO94" i="42"/>
  <c r="BS63" i="42"/>
  <c r="BR94" i="42"/>
  <c r="CV63" i="42"/>
  <c r="DP63" i="42"/>
  <c r="BD94" i="42"/>
  <c r="AR54" i="42"/>
  <c r="AR51" i="42"/>
  <c r="AR56" i="42"/>
  <c r="CG20" i="42"/>
  <c r="AQ63" i="42"/>
  <c r="AR29" i="42"/>
  <c r="AR57" i="42"/>
  <c r="CH63" i="42"/>
  <c r="AR49" i="42"/>
  <c r="BD20" i="42"/>
  <c r="BD22" i="42" s="1"/>
  <c r="AR48" i="42"/>
  <c r="AR52" i="42"/>
  <c r="BE63" i="42"/>
  <c r="CG94" i="42"/>
  <c r="AR50" i="42"/>
  <c r="AO22" i="42"/>
  <c r="O95" i="42"/>
  <c r="BG57" i="42"/>
  <c r="AP20" i="42"/>
  <c r="BV29" i="42"/>
  <c r="BG29" i="42"/>
  <c r="BG51" i="42"/>
  <c r="BG52" i="42"/>
  <c r="CG22" i="42"/>
  <c r="BG47" i="42"/>
  <c r="AR36" i="42"/>
  <c r="BG59" i="42"/>
  <c r="BT63" i="42"/>
  <c r="BG48" i="42"/>
  <c r="BG49" i="42"/>
  <c r="CW63" i="42"/>
  <c r="BF63" i="42"/>
  <c r="BG46" i="42"/>
  <c r="BG56" i="42"/>
  <c r="BG54" i="42"/>
  <c r="BS94" i="42"/>
  <c r="BV56" i="42"/>
  <c r="DL63" i="42"/>
  <c r="EE63" i="42"/>
  <c r="BV49" i="42"/>
  <c r="CI63" i="42"/>
  <c r="AQ94" i="42"/>
  <c r="CH20" i="42"/>
  <c r="CH22" i="42" s="1"/>
  <c r="BV47" i="42"/>
  <c r="BV51" i="42"/>
  <c r="BV54" i="42"/>
  <c r="CH94" i="42"/>
  <c r="BV52" i="42"/>
  <c r="BE94" i="42"/>
  <c r="AQ20" i="42"/>
  <c r="CK46" i="42"/>
  <c r="BU63" i="42"/>
  <c r="BV46" i="42"/>
  <c r="BV48" i="42"/>
  <c r="BV59" i="42"/>
  <c r="BG36" i="42"/>
  <c r="BE20" i="42"/>
  <c r="CJ63" i="42"/>
  <c r="CX63" i="42"/>
  <c r="BT20" i="42"/>
  <c r="BV36" i="42"/>
  <c r="BF20" i="42"/>
  <c r="BG83" i="42"/>
  <c r="CW94" i="42"/>
  <c r="BF94" i="42"/>
  <c r="BF97" i="42"/>
  <c r="CK56" i="42"/>
  <c r="BT94" i="42"/>
  <c r="CK49" i="42"/>
  <c r="CK59" i="42"/>
  <c r="CW20" i="42"/>
  <c r="CZ49" i="42"/>
  <c r="CI20" i="42"/>
  <c r="DL20" i="42"/>
  <c r="DL22" i="42" s="1"/>
  <c r="BU20" i="42"/>
  <c r="BU94" i="42"/>
  <c r="BU97" i="42"/>
  <c r="DM63" i="42"/>
  <c r="CY63" i="42"/>
  <c r="DN63" i="42"/>
  <c r="CX20" i="42"/>
  <c r="EB63" i="42"/>
  <c r="ET63" i="42"/>
  <c r="CJ20" i="42"/>
  <c r="CJ94" i="42"/>
  <c r="CX94" i="42"/>
  <c r="CY94" i="42"/>
  <c r="EC63" i="42"/>
  <c r="DM94" i="42"/>
  <c r="DM20" i="42"/>
  <c r="AR35" i="42"/>
  <c r="ER63" i="42"/>
  <c r="DN94" i="42"/>
  <c r="FI63" i="42"/>
  <c r="EC94" i="42"/>
  <c r="EC97" i="42"/>
  <c r="EC20" i="42"/>
  <c r="EC22" i="42"/>
  <c r="ER20" i="42"/>
  <c r="E13" i="51"/>
  <c r="O84" i="42"/>
  <c r="AT84" i="42"/>
  <c r="AE84" i="42"/>
  <c r="C31" i="12"/>
  <c r="C32" i="12"/>
  <c r="EI6" i="42" s="1"/>
  <c r="S6" i="42"/>
  <c r="AR85" i="42"/>
  <c r="AT85" i="42"/>
  <c r="CA95" i="42"/>
  <c r="CK95" i="42"/>
  <c r="BV95" i="42"/>
  <c r="CP95" i="42"/>
  <c r="CZ95" i="42"/>
  <c r="CA85" i="42"/>
  <c r="BV85" i="42"/>
  <c r="BX85" i="42"/>
  <c r="DZ76" i="42"/>
  <c r="CY97" i="42"/>
  <c r="BD97" i="42"/>
  <c r="ER97" i="42"/>
  <c r="BC22" i="42"/>
  <c r="BP97" i="42"/>
  <c r="BT97" i="42"/>
  <c r="BH76" i="42"/>
  <c r="CT94" i="42"/>
  <c r="FF94" i="42"/>
  <c r="DE88" i="42"/>
  <c r="DT88" i="42"/>
  <c r="CZ88" i="42"/>
  <c r="DB88" i="42"/>
  <c r="BL90" i="42"/>
  <c r="BG90" i="42"/>
  <c r="BI90" i="42"/>
  <c r="ET94" i="42"/>
  <c r="EE94" i="42"/>
  <c r="BV89" i="42"/>
  <c r="BX89" i="42"/>
  <c r="AR90" i="42"/>
  <c r="AT90" i="42"/>
  <c r="AT93" i="42"/>
  <c r="BG92" i="42"/>
  <c r="BI92" i="42"/>
  <c r="BV92" i="42"/>
  <c r="BX92" i="42"/>
  <c r="AX94" i="42"/>
  <c r="DI94" i="42"/>
  <c r="AT91" i="42"/>
  <c r="BV93" i="42"/>
  <c r="BX93" i="42"/>
  <c r="BW94" i="42"/>
  <c r="DH48" i="42"/>
  <c r="CZ48" i="42"/>
  <c r="EM30" i="42"/>
  <c r="ED30" i="42"/>
  <c r="DH56" i="42"/>
  <c r="DW56" i="42"/>
  <c r="EL56" i="42"/>
  <c r="FA56" i="42"/>
  <c r="AW62" i="42"/>
  <c r="AR62" i="42"/>
  <c r="ES34" i="42"/>
  <c r="CA57" i="42"/>
  <c r="BV57" i="42"/>
  <c r="CZ52" i="42"/>
  <c r="DE52" i="42"/>
  <c r="AW53" i="42"/>
  <c r="AR53" i="42"/>
  <c r="CP47" i="42"/>
  <c r="CK47" i="42"/>
  <c r="BG84" i="42"/>
  <c r="BI84" i="42"/>
  <c r="BL84" i="42"/>
  <c r="DX94" i="42"/>
  <c r="EM84" i="42"/>
  <c r="EN50" i="42"/>
  <c r="FC50" i="42"/>
  <c r="DY63" i="42"/>
  <c r="AW58" i="42"/>
  <c r="AR58" i="42"/>
  <c r="CP54" i="42"/>
  <c r="CK54" i="42"/>
  <c r="BV83" i="42"/>
  <c r="CB83" i="42"/>
  <c r="CP83" i="42"/>
  <c r="CK83" i="42"/>
  <c r="EM43" i="42"/>
  <c r="BM13" i="42"/>
  <c r="BG13" i="42"/>
  <c r="EN13" i="42"/>
  <c r="DY15" i="42"/>
  <c r="EN15" i="42"/>
  <c r="FC15" i="42"/>
  <c r="AR55" i="42"/>
  <c r="EL43" i="42"/>
  <c r="CZ59" i="42"/>
  <c r="DE59" i="42"/>
  <c r="BL55" i="42"/>
  <c r="AW50" i="42"/>
  <c r="AH63" i="42"/>
  <c r="AR63" i="42"/>
  <c r="DT29" i="42"/>
  <c r="CA13" i="42"/>
  <c r="CP32" i="42"/>
  <c r="CK32" i="42"/>
  <c r="EO44" i="42"/>
  <c r="DZ63" i="42"/>
  <c r="BG70" i="42"/>
  <c r="BI70" i="42"/>
  <c r="BL70" i="42"/>
  <c r="DU49" i="42"/>
  <c r="DO49" i="42"/>
  <c r="CD37" i="42"/>
  <c r="CS36" i="42"/>
  <c r="BL61" i="42"/>
  <c r="BG61" i="42"/>
  <c r="DH44" i="42"/>
  <c r="CS63" i="42"/>
  <c r="EK33" i="42"/>
  <c r="ED33" i="42"/>
  <c r="CD20" i="42"/>
  <c r="CD63" i="42"/>
  <c r="AR20" i="42"/>
  <c r="DT56" i="42"/>
  <c r="AW60" i="42"/>
  <c r="AR60" i="42"/>
  <c r="BM94" i="42"/>
  <c r="CK51" i="42"/>
  <c r="CP51" i="42"/>
  <c r="DE46" i="42"/>
  <c r="CZ46" i="42"/>
  <c r="DH14" i="42"/>
  <c r="FD14" i="42"/>
  <c r="CB44" i="42"/>
  <c r="BM63" i="42"/>
  <c r="BV44" i="42"/>
  <c r="DI48" i="42"/>
  <c r="DX48" i="42"/>
  <c r="EM48" i="42"/>
  <c r="FB48" i="42"/>
  <c r="CT63" i="42"/>
  <c r="CK52" i="42"/>
  <c r="AR61" i="42"/>
  <c r="CA36" i="42"/>
  <c r="BL20" i="42"/>
  <c r="DE71" i="42"/>
  <c r="DI63" i="42"/>
  <c r="BL45" i="42"/>
  <c r="BG45" i="42"/>
  <c r="EK36" i="42"/>
  <c r="DV20" i="42"/>
  <c r="DV22" i="42" s="1"/>
  <c r="CA15" i="42"/>
  <c r="BV15" i="42"/>
  <c r="AW16" i="42"/>
  <c r="BL16" i="42"/>
  <c r="CA16" i="42"/>
  <c r="CP16" i="42"/>
  <c r="DE16" i="42"/>
  <c r="DT16" i="42"/>
  <c r="EI16" i="42"/>
  <c r="EX16" i="42"/>
  <c r="AH17" i="42"/>
  <c r="CA31" i="42"/>
  <c r="BL35" i="42"/>
  <c r="BN63" i="42"/>
  <c r="CC43" i="42"/>
  <c r="EP63" i="42"/>
  <c r="FE43" i="42"/>
  <c r="FE63" i="42"/>
  <c r="AW72" i="42"/>
  <c r="AR72" i="42"/>
  <c r="AT72" i="42"/>
  <c r="BL73" i="42"/>
  <c r="BG73" i="42"/>
  <c r="BI73" i="42"/>
  <c r="BL75" i="42"/>
  <c r="BG75" i="42"/>
  <c r="BI75" i="42"/>
  <c r="AG419" i="35"/>
  <c r="AG366" i="35"/>
  <c r="AG313" i="35"/>
  <c r="AG210" i="35"/>
  <c r="AG7" i="35"/>
  <c r="BG14" i="42"/>
  <c r="BL14" i="42"/>
  <c r="FC44" i="42"/>
  <c r="FC63" i="42"/>
  <c r="EN63" i="42"/>
  <c r="CB71" i="42"/>
  <c r="BV71" i="42"/>
  <c r="BX71" i="42"/>
  <c r="CP74" i="42"/>
  <c r="CK74" i="42"/>
  <c r="CM74" i="42"/>
  <c r="CK48" i="42"/>
  <c r="DE95" i="42"/>
  <c r="DE21" i="42"/>
  <c r="CZ21" i="42"/>
  <c r="BG69" i="42"/>
  <c r="BI69" i="42"/>
  <c r="BL69" i="42"/>
  <c r="CP85" i="42"/>
  <c r="CK85" i="42"/>
  <c r="CM85" i="42"/>
  <c r="CP87" i="42"/>
  <c r="CK87" i="42"/>
  <c r="CM87" i="42"/>
  <c r="CP89" i="42"/>
  <c r="CK89" i="42"/>
  <c r="CM89" i="42"/>
  <c r="CP91" i="42"/>
  <c r="CK91" i="42"/>
  <c r="CM91" i="42"/>
  <c r="CP93" i="42"/>
  <c r="CK93" i="42"/>
  <c r="CM93" i="42"/>
  <c r="FC29" i="42"/>
  <c r="FC35" i="42"/>
  <c r="EN35" i="42"/>
  <c r="DT86" i="42"/>
  <c r="DO86" i="42"/>
  <c r="DQ86" i="42"/>
  <c r="DO88" i="42"/>
  <c r="DQ88" i="42"/>
  <c r="DT92" i="42"/>
  <c r="DO92" i="42"/>
  <c r="DQ92" i="42"/>
  <c r="FD35" i="42"/>
  <c r="BG85" i="42"/>
  <c r="BI85" i="42"/>
  <c r="BG87" i="42"/>
  <c r="BI87" i="42"/>
  <c r="BG89" i="42"/>
  <c r="BI89" i="42"/>
  <c r="BG91" i="42"/>
  <c r="BI91" i="42"/>
  <c r="BG93" i="42"/>
  <c r="BI93" i="42"/>
  <c r="CZ86" i="42"/>
  <c r="DB86" i="42"/>
  <c r="CS35" i="42"/>
  <c r="EO35" i="42"/>
  <c r="DW29" i="42"/>
  <c r="DH35" i="42"/>
  <c r="FE35" i="42"/>
  <c r="AX35" i="42"/>
  <c r="AR83" i="42"/>
  <c r="CI82" i="42"/>
  <c r="CI94" i="42"/>
  <c r="CI97" i="42"/>
  <c r="CI19" i="42"/>
  <c r="CU82" i="42"/>
  <c r="CU19" i="42"/>
  <c r="CU22" i="42"/>
  <c r="DA35" i="42"/>
  <c r="CZ92" i="42"/>
  <c r="DB92" i="42"/>
  <c r="CE94" i="42"/>
  <c r="CL94" i="42"/>
  <c r="CC29" i="42"/>
  <c r="BN35" i="42"/>
  <c r="CE76" i="42"/>
  <c r="CL37" i="42"/>
  <c r="DL76" i="42"/>
  <c r="DL97" i="42" s="1"/>
  <c r="EE37" i="42"/>
  <c r="S19" i="42"/>
  <c r="S82" i="42"/>
  <c r="AC35" i="42"/>
  <c r="S37" i="42"/>
  <c r="CV94" i="42"/>
  <c r="AB313" i="35"/>
  <c r="K31" i="42"/>
  <c r="CK86" i="42"/>
  <c r="CM86" i="42"/>
  <c r="CK88" i="42"/>
  <c r="CM88" i="42"/>
  <c r="CK92" i="42"/>
  <c r="CM92" i="42"/>
  <c r="DI32" i="42"/>
  <c r="DX32" i="42"/>
  <c r="EM32" i="42"/>
  <c r="FB32" i="42"/>
  <c r="CT35" i="42"/>
  <c r="BN82" i="42"/>
  <c r="AY94" i="42"/>
  <c r="BH83" i="42"/>
  <c r="CD82" i="42"/>
  <c r="BW82" i="42"/>
  <c r="CA6" i="42"/>
  <c r="E6" i="42"/>
  <c r="CP6" i="42"/>
  <c r="AW6" i="42"/>
  <c r="CB29" i="42"/>
  <c r="BM35" i="42"/>
  <c r="DY35" i="42"/>
  <c r="FF35" i="42"/>
  <c r="Y97" i="42"/>
  <c r="AZ76" i="42"/>
  <c r="BW37" i="42"/>
  <c r="CU76" i="42"/>
  <c r="DJ76" i="42" s="1"/>
  <c r="DY76" i="42" s="1"/>
  <c r="DY97" i="42" s="1"/>
  <c r="DA37" i="42"/>
  <c r="EQ76" i="42"/>
  <c r="EQ97" i="42" s="1"/>
  <c r="ET37" i="42"/>
  <c r="AM82" i="42"/>
  <c r="AM94" i="42"/>
  <c r="AM19" i="42"/>
  <c r="AM22" i="42"/>
  <c r="AM37" i="42"/>
  <c r="AM76" i="42"/>
  <c r="AP82" i="42"/>
  <c r="AP94" i="42"/>
  <c r="AP37" i="42"/>
  <c r="AP76" i="42"/>
  <c r="AP97" i="42" s="1"/>
  <c r="AP19" i="42"/>
  <c r="AP22" i="42" s="1"/>
  <c r="DZ82" i="42"/>
  <c r="DK94" i="42"/>
  <c r="DP83" i="42"/>
  <c r="EE82" i="42"/>
  <c r="EP82" i="42"/>
  <c r="DJ35" i="42"/>
  <c r="DZ35" i="42"/>
  <c r="DX29" i="42"/>
  <c r="AI37" i="42"/>
  <c r="AQ37" i="42"/>
  <c r="AQ76" i="42"/>
  <c r="AQ97" i="42" s="1"/>
  <c r="U19" i="42"/>
  <c r="U82" i="42"/>
  <c r="U94" i="42"/>
  <c r="Y19" i="42"/>
  <c r="Y82" i="42"/>
  <c r="Y94" i="42"/>
  <c r="AE313" i="35"/>
  <c r="N31" i="42"/>
  <c r="U97" i="42"/>
  <c r="V19" i="42"/>
  <c r="V22" i="42" s="1"/>
  <c r="V82" i="42"/>
  <c r="V94" i="42"/>
  <c r="V37" i="42"/>
  <c r="V76" i="42"/>
  <c r="V97" i="42" s="1"/>
  <c r="Z19" i="42"/>
  <c r="Z82" i="42"/>
  <c r="Z94" i="42"/>
  <c r="I46" i="42"/>
  <c r="M46" i="42"/>
  <c r="F46" i="42"/>
  <c r="J46" i="42"/>
  <c r="N46" i="42"/>
  <c r="K46" i="42"/>
  <c r="E44" i="42"/>
  <c r="AD44" i="42" s="1"/>
  <c r="I44" i="42"/>
  <c r="M44" i="42"/>
  <c r="F44" i="42"/>
  <c r="J44" i="42"/>
  <c r="N44" i="42"/>
  <c r="G44" i="42"/>
  <c r="N69" i="45"/>
  <c r="N73" i="45"/>
  <c r="N77" i="45"/>
  <c r="N81" i="45"/>
  <c r="N85" i="45"/>
  <c r="H46" i="42"/>
  <c r="K44" i="42"/>
  <c r="AD622" i="35"/>
  <c r="M34" i="42"/>
  <c r="AC419" i="35"/>
  <c r="L33" i="42"/>
  <c r="Z419" i="35"/>
  <c r="I33" i="42"/>
  <c r="AL37" i="42"/>
  <c r="AL76" i="42"/>
  <c r="AL97" i="42"/>
  <c r="W19" i="42"/>
  <c r="W22" i="42" s="1"/>
  <c r="W82" i="42"/>
  <c r="W94" i="42"/>
  <c r="W37" i="42"/>
  <c r="W76" i="42"/>
  <c r="W97" i="42" s="1"/>
  <c r="AA19" i="42"/>
  <c r="AA22" i="42" s="1"/>
  <c r="AA82" i="42"/>
  <c r="AA94" i="42"/>
  <c r="AA97" i="42"/>
  <c r="G46" i="42"/>
  <c r="H44" i="42"/>
  <c r="AC622" i="35"/>
  <c r="L34" i="42"/>
  <c r="AE366" i="35"/>
  <c r="N32" i="42"/>
  <c r="AB366" i="35"/>
  <c r="K32" i="42"/>
  <c r="Y210" i="35"/>
  <c r="H30" i="42"/>
  <c r="AD419" i="35"/>
  <c r="M33" i="42"/>
  <c r="AD313" i="35"/>
  <c r="M31" i="42"/>
  <c r="L45" i="42"/>
  <c r="H45" i="42"/>
  <c r="AD366" i="35"/>
  <c r="M32" i="42"/>
  <c r="AB622" i="35"/>
  <c r="K34" i="42"/>
  <c r="AB419" i="35"/>
  <c r="K33" i="42"/>
  <c r="T19" i="42"/>
  <c r="T22" i="42"/>
  <c r="T82" i="42"/>
  <c r="X19" i="42"/>
  <c r="X22" i="42" s="1"/>
  <c r="X82" i="42"/>
  <c r="X94" i="42"/>
  <c r="AB19" i="42"/>
  <c r="AB22" i="42" s="1"/>
  <c r="AB82" i="42"/>
  <c r="AB94" i="42"/>
  <c r="K45" i="42"/>
  <c r="AE210" i="35"/>
  <c r="N30" i="42"/>
  <c r="X622" i="35"/>
  <c r="G34" i="42"/>
  <c r="AA419" i="35"/>
  <c r="J33" i="42"/>
  <c r="AA366" i="35"/>
  <c r="J32" i="42"/>
  <c r="AA622" i="35"/>
  <c r="J34" i="42"/>
  <c r="AA313" i="35"/>
  <c r="J31" i="42"/>
  <c r="Z313" i="35"/>
  <c r="I31" i="42"/>
  <c r="X313" i="35"/>
  <c r="G31" i="42"/>
  <c r="Z622" i="35"/>
  <c r="I34" i="42"/>
  <c r="Z366" i="35"/>
  <c r="I32" i="42"/>
  <c r="Z210" i="35"/>
  <c r="I30" i="42"/>
  <c r="X366" i="35"/>
  <c r="G32" i="42"/>
  <c r="X210" i="35"/>
  <c r="G30" i="42"/>
  <c r="H14" i="42"/>
  <c r="E45" i="42"/>
  <c r="AD45" i="42" s="1"/>
  <c r="F15" i="42"/>
  <c r="E62" i="42"/>
  <c r="E61" i="42"/>
  <c r="E60" i="42"/>
  <c r="AD60" i="42" s="1"/>
  <c r="E59" i="42"/>
  <c r="AD59" i="42" s="1"/>
  <c r="E58" i="42"/>
  <c r="AD58" i="42" s="1"/>
  <c r="E57" i="42"/>
  <c r="AD57" i="42" s="1"/>
  <c r="E56" i="42"/>
  <c r="AD56" i="42" s="1"/>
  <c r="E55" i="42"/>
  <c r="AD55" i="42" s="1"/>
  <c r="E54" i="42"/>
  <c r="AD54" i="42" s="1"/>
  <c r="E53" i="42"/>
  <c r="AD53" i="42" s="1"/>
  <c r="E52" i="42"/>
  <c r="AD52" i="42" s="1"/>
  <c r="E51" i="42"/>
  <c r="AD51" i="42" s="1"/>
  <c r="E50" i="42"/>
  <c r="AD50" i="42" s="1"/>
  <c r="E49" i="42"/>
  <c r="E48" i="42"/>
  <c r="AD48" i="42" s="1"/>
  <c r="E47" i="42"/>
  <c r="AD47" i="42" s="1"/>
  <c r="E46" i="42"/>
  <c r="E33" i="42"/>
  <c r="E32" i="42"/>
  <c r="AD32" i="42" s="1"/>
  <c r="E30" i="42"/>
  <c r="AD30" i="42" s="1"/>
  <c r="E29" i="42"/>
  <c r="AD29" i="42" s="1"/>
  <c r="I15" i="42"/>
  <c r="DT6" i="42"/>
  <c r="E18" i="51"/>
  <c r="G4" i="35"/>
  <c r="EX6" i="42"/>
  <c r="BL6" i="42"/>
  <c r="D31" i="12"/>
  <c r="D32" i="12"/>
  <c r="AL3" i="42" s="1"/>
  <c r="W77" i="35"/>
  <c r="AH6" i="42"/>
  <c r="W82" i="35"/>
  <c r="C33" i="12"/>
  <c r="E19" i="51" s="1"/>
  <c r="E17" i="51"/>
  <c r="F31" i="51"/>
  <c r="G31" i="51"/>
  <c r="I31" i="51"/>
  <c r="BV90" i="42"/>
  <c r="BX90" i="42"/>
  <c r="CA90" i="42"/>
  <c r="DX35" i="42"/>
  <c r="EM29" i="42"/>
  <c r="CQ29" i="42"/>
  <c r="CB35" i="42"/>
  <c r="CK29" i="42"/>
  <c r="CC82" i="42"/>
  <c r="BN94" i="42"/>
  <c r="AC37" i="42"/>
  <c r="S76" i="42"/>
  <c r="AC76" i="42" s="1"/>
  <c r="AH19" i="42"/>
  <c r="FE19" i="42"/>
  <c r="FE37" i="42"/>
  <c r="EO19" i="42"/>
  <c r="EO22" i="42"/>
  <c r="EO37" i="42"/>
  <c r="ED92" i="42"/>
  <c r="EF92" i="42"/>
  <c r="EI92" i="42"/>
  <c r="ED88" i="42"/>
  <c r="EF88" i="42"/>
  <c r="EI88" i="42"/>
  <c r="EN19" i="42"/>
  <c r="EN22" i="42" s="1"/>
  <c r="EN37" i="42"/>
  <c r="CA69" i="42"/>
  <c r="BV69" i="42"/>
  <c r="BX69" i="42"/>
  <c r="DT95" i="42"/>
  <c r="DO95" i="42"/>
  <c r="CQ71" i="42"/>
  <c r="CK71" i="42"/>
  <c r="CM71" i="42"/>
  <c r="CA14" i="42"/>
  <c r="BV14" i="42"/>
  <c r="BV75" i="42"/>
  <c r="BX75" i="42"/>
  <c r="CA75" i="42"/>
  <c r="BL72" i="42"/>
  <c r="BG72" i="42"/>
  <c r="BI72" i="42"/>
  <c r="EZ36" i="42"/>
  <c r="EZ20" i="42"/>
  <c r="EZ22" i="42" s="1"/>
  <c r="EK20" i="42"/>
  <c r="EI56" i="42"/>
  <c r="ED56" i="42"/>
  <c r="DW44" i="42"/>
  <c r="DH63" i="42"/>
  <c r="CS20" i="42"/>
  <c r="DH36" i="42"/>
  <c r="DE32" i="42"/>
  <c r="CZ32" i="42"/>
  <c r="BL50" i="42"/>
  <c r="AW63" i="42"/>
  <c r="BG63" i="42"/>
  <c r="BG50" i="42"/>
  <c r="BV55" i="42"/>
  <c r="CA55" i="42"/>
  <c r="FA43" i="42"/>
  <c r="FC13" i="42"/>
  <c r="EM63" i="42"/>
  <c r="FB43" i="42"/>
  <c r="FB63" i="42"/>
  <c r="BG58" i="42"/>
  <c r="BL58" i="42"/>
  <c r="DE47" i="42"/>
  <c r="CZ47" i="42"/>
  <c r="BL53" i="42"/>
  <c r="BG53" i="42"/>
  <c r="CK57" i="42"/>
  <c r="CP57" i="42"/>
  <c r="FB30" i="42"/>
  <c r="FH30" i="42"/>
  <c r="ES30" i="42"/>
  <c r="T94" i="42"/>
  <c r="AS82" i="42"/>
  <c r="DZ19" i="42"/>
  <c r="DZ22" i="42" s="1"/>
  <c r="DZ37" i="42"/>
  <c r="DP94" i="42"/>
  <c r="DK97" i="42"/>
  <c r="FF19" i="42"/>
  <c r="FF37" i="42"/>
  <c r="CS82" i="42"/>
  <c r="CD94" i="42"/>
  <c r="CT19" i="42"/>
  <c r="CT22" i="42"/>
  <c r="CT37" i="42"/>
  <c r="CE97" i="42"/>
  <c r="DI35" i="42"/>
  <c r="CS19" i="42"/>
  <c r="CS37" i="42"/>
  <c r="FC19" i="42"/>
  <c r="FC22" i="42" s="1"/>
  <c r="FC37" i="42"/>
  <c r="CZ91" i="42"/>
  <c r="DB91" i="42"/>
  <c r="DE91" i="42"/>
  <c r="CZ87" i="42"/>
  <c r="DB87" i="42"/>
  <c r="DE87" i="42"/>
  <c r="BL37" i="42"/>
  <c r="BV35" i="42"/>
  <c r="CA20" i="42"/>
  <c r="CP36" i="42"/>
  <c r="CK36" i="42"/>
  <c r="DT46" i="42"/>
  <c r="DO46" i="42"/>
  <c r="EJ49" i="42"/>
  <c r="ED49" i="42"/>
  <c r="CP13" i="42"/>
  <c r="CA17" i="42"/>
  <c r="DT59" i="42"/>
  <c r="DO59" i="42"/>
  <c r="BV84" i="42"/>
  <c r="BX84" i="42"/>
  <c r="CA84" i="42"/>
  <c r="AI76" i="42"/>
  <c r="AX76" i="42" s="1"/>
  <c r="AS37" i="42"/>
  <c r="AR37" i="42"/>
  <c r="DJ19" i="42"/>
  <c r="DJ37" i="42"/>
  <c r="FE82" i="42"/>
  <c r="FE94" i="42"/>
  <c r="EP94" i="42"/>
  <c r="EP97" i="42"/>
  <c r="EO82" i="42"/>
  <c r="DZ94" i="42"/>
  <c r="AM97" i="42"/>
  <c r="FF76" i="42"/>
  <c r="FF97" i="42" s="1"/>
  <c r="AZ97" i="42"/>
  <c r="DY19" i="42"/>
  <c r="DY37" i="42"/>
  <c r="AC82" i="42"/>
  <c r="S94" i="42"/>
  <c r="S96" i="42"/>
  <c r="AC96" i="42"/>
  <c r="AH82" i="42"/>
  <c r="BN19" i="42"/>
  <c r="BN22" i="42" s="1"/>
  <c r="BN37" i="42"/>
  <c r="DH19" i="42"/>
  <c r="DH37" i="42"/>
  <c r="FD19" i="42"/>
  <c r="FD22" i="42" s="1"/>
  <c r="FD37" i="42"/>
  <c r="ED86" i="42"/>
  <c r="EF86" i="42"/>
  <c r="EI86" i="42"/>
  <c r="CZ74" i="42"/>
  <c r="DB74" i="42"/>
  <c r="DE74" i="42"/>
  <c r="CA73" i="42"/>
  <c r="BV73" i="42"/>
  <c r="BX73" i="42"/>
  <c r="CP31" i="42"/>
  <c r="CA35" i="42"/>
  <c r="CK31" i="42"/>
  <c r="CK15" i="42"/>
  <c r="CP15" i="42"/>
  <c r="CA45" i="42"/>
  <c r="BV45" i="42"/>
  <c r="BL63" i="42"/>
  <c r="BV63" i="42"/>
  <c r="DT71" i="42"/>
  <c r="CQ44" i="42"/>
  <c r="CB63" i="42"/>
  <c r="CK44" i="42"/>
  <c r="CZ51" i="42"/>
  <c r="DE51" i="42"/>
  <c r="BL60" i="42"/>
  <c r="BG60" i="42"/>
  <c r="EZ33" i="42"/>
  <c r="FH33" i="42"/>
  <c r="ES33" i="42"/>
  <c r="FD44" i="42"/>
  <c r="FD63" i="42"/>
  <c r="EO63" i="42"/>
  <c r="BL17" i="42"/>
  <c r="EI29" i="42"/>
  <c r="CB13" i="42"/>
  <c r="BV13" i="42"/>
  <c r="DE83" i="42"/>
  <c r="CZ54" i="42"/>
  <c r="DE54" i="42"/>
  <c r="BM19" i="42"/>
  <c r="BM37" i="42"/>
  <c r="BH94" i="42"/>
  <c r="EE76" i="42"/>
  <c r="CR29" i="42"/>
  <c r="CC35" i="42"/>
  <c r="DJ82" i="42"/>
  <c r="CU94" i="42"/>
  <c r="DA94" i="42"/>
  <c r="DA82" i="42"/>
  <c r="AX19" i="42"/>
  <c r="AX22" i="42" s="1"/>
  <c r="AX37" i="42"/>
  <c r="BG37" i="42"/>
  <c r="BG35" i="42"/>
  <c r="DW35" i="42"/>
  <c r="EL29" i="42"/>
  <c r="CZ93" i="42"/>
  <c r="DB93" i="42"/>
  <c r="DE93" i="42"/>
  <c r="CZ89" i="42"/>
  <c r="DB89" i="42"/>
  <c r="DE89" i="42"/>
  <c r="CZ85" i="42"/>
  <c r="DB85" i="42"/>
  <c r="DE85" i="42"/>
  <c r="DT21" i="42"/>
  <c r="DO21" i="42"/>
  <c r="AW17" i="42"/>
  <c r="CR43" i="42"/>
  <c r="CK43" i="42"/>
  <c r="CC63" i="42"/>
  <c r="DW14" i="42"/>
  <c r="DO56" i="42"/>
  <c r="CA61" i="42"/>
  <c r="BV61" i="42"/>
  <c r="CA70" i="42"/>
  <c r="BV70" i="42"/>
  <c r="BX70" i="42"/>
  <c r="DX63" i="42"/>
  <c r="CQ83" i="42"/>
  <c r="CZ83" i="42"/>
  <c r="CB94" i="42"/>
  <c r="FB84" i="42"/>
  <c r="FB94" i="42"/>
  <c r="EM94" i="42"/>
  <c r="DT52" i="42"/>
  <c r="DO52" i="42"/>
  <c r="BL62" i="42"/>
  <c r="BG62" i="42"/>
  <c r="DO48" i="42"/>
  <c r="DW48" i="42"/>
  <c r="W46" i="35"/>
  <c r="W40" i="35"/>
  <c r="W37" i="35"/>
  <c r="W39" i="35"/>
  <c r="F17" i="51"/>
  <c r="W190" i="35"/>
  <c r="W126" i="35"/>
  <c r="W148" i="35"/>
  <c r="W70" i="35"/>
  <c r="W188" i="35"/>
  <c r="W179" i="35"/>
  <c r="W15" i="35"/>
  <c r="W124" i="35"/>
  <c r="W51" i="35"/>
  <c r="AF51" i="35" s="1"/>
  <c r="W88" i="35"/>
  <c r="W160" i="35"/>
  <c r="W48" i="35"/>
  <c r="W118" i="35"/>
  <c r="W150" i="35"/>
  <c r="W182" i="35"/>
  <c r="W99" i="35"/>
  <c r="W163" i="35"/>
  <c r="W109" i="35"/>
  <c r="W141" i="35"/>
  <c r="W173" i="35"/>
  <c r="W205" i="35"/>
  <c r="W20" i="35"/>
  <c r="W111" i="35"/>
  <c r="W143" i="35"/>
  <c r="W175" i="35"/>
  <c r="W207" i="35"/>
  <c r="W65" i="35"/>
  <c r="W34" i="35"/>
  <c r="W98" i="35"/>
  <c r="W67" i="35"/>
  <c r="W112" i="35"/>
  <c r="W176" i="35"/>
  <c r="W96" i="35"/>
  <c r="W130" i="35"/>
  <c r="W162" i="35"/>
  <c r="W194" i="35"/>
  <c r="W123" i="35"/>
  <c r="W187" i="35"/>
  <c r="W44" i="35"/>
  <c r="W117" i="35"/>
  <c r="W149" i="35"/>
  <c r="W181" i="35"/>
  <c r="W52" i="35"/>
  <c r="W119" i="35"/>
  <c r="W151" i="35"/>
  <c r="W183" i="35"/>
  <c r="W17" i="35"/>
  <c r="W81" i="35"/>
  <c r="W50" i="35"/>
  <c r="W19" i="35"/>
  <c r="W83" i="35"/>
  <c r="W128" i="35"/>
  <c r="W192" i="35"/>
  <c r="W102" i="35"/>
  <c r="W134" i="35"/>
  <c r="W166" i="35"/>
  <c r="W198" i="35"/>
  <c r="W131" i="35"/>
  <c r="W195" i="35"/>
  <c r="W76" i="35"/>
  <c r="W125" i="35"/>
  <c r="W157" i="35"/>
  <c r="W189" i="35"/>
  <c r="W84" i="35"/>
  <c r="W127" i="35"/>
  <c r="W159" i="35"/>
  <c r="W191" i="35"/>
  <c r="W97" i="35"/>
  <c r="W144" i="35"/>
  <c r="W146" i="35"/>
  <c r="W68" i="35"/>
  <c r="W133" i="35"/>
  <c r="W135" i="35"/>
  <c r="W129" i="35"/>
  <c r="W201" i="35"/>
  <c r="W66" i="35"/>
  <c r="W208" i="35"/>
  <c r="W178" i="35"/>
  <c r="W155" i="35"/>
  <c r="W165" i="35"/>
  <c r="W167" i="35"/>
  <c r="W161" i="35"/>
  <c r="W105" i="35"/>
  <c r="W35" i="35"/>
  <c r="W32" i="35"/>
  <c r="W197" i="35"/>
  <c r="W199" i="35"/>
  <c r="W193" i="35"/>
  <c r="W137" i="35"/>
  <c r="W24" i="35"/>
  <c r="W103" i="35"/>
  <c r="W92" i="35"/>
  <c r="W113" i="35"/>
  <c r="W145" i="35"/>
  <c r="W60" i="35"/>
  <c r="W114" i="35"/>
  <c r="W169" i="35"/>
  <c r="W177" i="35"/>
  <c r="W101" i="35"/>
  <c r="W28" i="35"/>
  <c r="W121" i="35"/>
  <c r="W33" i="35"/>
  <c r="W185" i="35"/>
  <c r="W153" i="35"/>
  <c r="W9" i="35"/>
  <c r="W73" i="35"/>
  <c r="W42" i="35"/>
  <c r="W11" i="35"/>
  <c r="W75" i="35"/>
  <c r="AF75" i="35" s="1"/>
  <c r="W120" i="35"/>
  <c r="W184" i="35"/>
  <c r="W122" i="35"/>
  <c r="W186" i="35"/>
  <c r="W171" i="35"/>
  <c r="W29" i="35"/>
  <c r="W93" i="35"/>
  <c r="W62" i="35"/>
  <c r="W31" i="35"/>
  <c r="W95" i="35"/>
  <c r="W140" i="35"/>
  <c r="W204" i="35"/>
  <c r="AF204" i="35" s="1"/>
  <c r="W16" i="35"/>
  <c r="W142" i="35"/>
  <c r="W206" i="35"/>
  <c r="W36" i="35"/>
  <c r="W53" i="35"/>
  <c r="W22" i="35"/>
  <c r="W86" i="35"/>
  <c r="W55" i="35"/>
  <c r="W100" i="35"/>
  <c r="W164" i="35"/>
  <c r="W18" i="35"/>
  <c r="W10" i="35"/>
  <c r="W43" i="35"/>
  <c r="W152" i="35"/>
  <c r="W64" i="35"/>
  <c r="W61" i="35"/>
  <c r="W94" i="35"/>
  <c r="W108" i="35"/>
  <c r="W174" i="35"/>
  <c r="W147" i="35"/>
  <c r="W26" i="35"/>
  <c r="W59" i="35"/>
  <c r="W168" i="35"/>
  <c r="W106" i="35"/>
  <c r="W25" i="35"/>
  <c r="W89" i="35"/>
  <c r="W58" i="35"/>
  <c r="W27" i="35"/>
  <c r="W91" i="35"/>
  <c r="W136" i="35"/>
  <c r="W200" i="35"/>
  <c r="W138" i="35"/>
  <c r="W202" i="35"/>
  <c r="W203" i="35"/>
  <c r="W45" i="35"/>
  <c r="AF45" i="35" s="1"/>
  <c r="W14" i="35"/>
  <c r="AF14" i="35" s="1"/>
  <c r="W78" i="35"/>
  <c r="W47" i="35"/>
  <c r="W72" i="35"/>
  <c r="W156" i="35"/>
  <c r="W80" i="35"/>
  <c r="W158" i="35"/>
  <c r="W115" i="35"/>
  <c r="W69" i="35"/>
  <c r="W38" i="35"/>
  <c r="W71" i="35"/>
  <c r="W116" i="35"/>
  <c r="W180" i="35"/>
  <c r="W49" i="35"/>
  <c r="AF49" i="35" s="1"/>
  <c r="W41" i="35"/>
  <c r="W74" i="35"/>
  <c r="W56" i="35"/>
  <c r="W154" i="35"/>
  <c r="AF154" i="35" s="1"/>
  <c r="W107" i="35"/>
  <c r="W12" i="35"/>
  <c r="W30" i="35"/>
  <c r="W63" i="35"/>
  <c r="W172" i="35"/>
  <c r="W110" i="35"/>
  <c r="W21" i="35"/>
  <c r="AF21" i="35" s="1"/>
  <c r="W85" i="35"/>
  <c r="W54" i="35"/>
  <c r="W23" i="35"/>
  <c r="AF23" i="35" s="1"/>
  <c r="W87" i="35"/>
  <c r="W132" i="35"/>
  <c r="W196" i="35"/>
  <c r="W57" i="35"/>
  <c r="W90" i="35"/>
  <c r="W104" i="35"/>
  <c r="W170" i="35"/>
  <c r="W139" i="35"/>
  <c r="W79" i="35"/>
  <c r="W13" i="35"/>
  <c r="CP90" i="42"/>
  <c r="CK90" i="42"/>
  <c r="CM90" i="42"/>
  <c r="DT85" i="42"/>
  <c r="DO85" i="42"/>
  <c r="DQ85" i="42"/>
  <c r="DT93" i="42"/>
  <c r="DO93" i="42"/>
  <c r="DQ93" i="42"/>
  <c r="EX56" i="42"/>
  <c r="FH56" i="42"/>
  <c r="ES56" i="42"/>
  <c r="DF71" i="42"/>
  <c r="CZ71" i="42"/>
  <c r="DB71" i="42"/>
  <c r="DF29" i="42"/>
  <c r="CQ35" i="42"/>
  <c r="CZ29" i="42"/>
  <c r="ED52" i="42"/>
  <c r="EI52" i="42"/>
  <c r="CK61" i="42"/>
  <c r="CP61" i="42"/>
  <c r="EL14" i="42"/>
  <c r="BG76" i="42"/>
  <c r="DY82" i="42"/>
  <c r="DJ94" i="42"/>
  <c r="CQ13" i="42"/>
  <c r="CZ13" i="42"/>
  <c r="CK73" i="42"/>
  <c r="CM73" i="42"/>
  <c r="CP73" i="42"/>
  <c r="ES86" i="42"/>
  <c r="EU86" i="42"/>
  <c r="EX86" i="42"/>
  <c r="FH86" i="42"/>
  <c r="FJ86" i="42"/>
  <c r="AC94" i="42"/>
  <c r="FD82" i="42"/>
  <c r="FD94" i="42"/>
  <c r="EO94" i="42"/>
  <c r="CK13" i="42"/>
  <c r="CP20" i="42"/>
  <c r="DE36" i="42"/>
  <c r="CZ36" i="42"/>
  <c r="BV37" i="42"/>
  <c r="DT47" i="42"/>
  <c r="DO47" i="42"/>
  <c r="DT32" i="42"/>
  <c r="DO32" i="42"/>
  <c r="ES88" i="42"/>
  <c r="EU88" i="42"/>
  <c r="EX88" i="42"/>
  <c r="FH88" i="42"/>
  <c r="FJ88" i="42"/>
  <c r="D33" i="12"/>
  <c r="F19" i="51" s="1"/>
  <c r="H4" i="35"/>
  <c r="CU97" i="42"/>
  <c r="DX19" i="42"/>
  <c r="DX37" i="42"/>
  <c r="CQ63" i="42"/>
  <c r="DF44" i="42"/>
  <c r="CZ44" i="42"/>
  <c r="EI46" i="42"/>
  <c r="ED46" i="42"/>
  <c r="DI19" i="42"/>
  <c r="DI22" i="42"/>
  <c r="DI37" i="42"/>
  <c r="T97" i="42"/>
  <c r="AS94" i="42"/>
  <c r="CP69" i="42"/>
  <c r="CK69" i="42"/>
  <c r="CM69" i="42"/>
  <c r="ED48" i="42"/>
  <c r="EL48" i="42"/>
  <c r="CA62" i="42"/>
  <c r="BV62" i="42"/>
  <c r="DG43" i="42"/>
  <c r="CR63" i="42"/>
  <c r="CZ43" i="42"/>
  <c r="DT89" i="42"/>
  <c r="DO89" i="42"/>
  <c r="DQ89" i="42"/>
  <c r="EL35" i="42"/>
  <c r="FA29" i="42"/>
  <c r="FA35" i="42"/>
  <c r="CC19" i="42"/>
  <c r="CC22" i="42" s="1"/>
  <c r="CC37" i="42"/>
  <c r="DT83" i="42"/>
  <c r="EX29" i="42"/>
  <c r="EI71" i="42"/>
  <c r="CK45" i="42"/>
  <c r="CP45" i="42"/>
  <c r="CA37" i="42"/>
  <c r="CK35" i="42"/>
  <c r="DO74" i="42"/>
  <c r="DQ74" i="42"/>
  <c r="DT74" i="42"/>
  <c r="CP84" i="42"/>
  <c r="CK84" i="42"/>
  <c r="CM84" i="42"/>
  <c r="CP17" i="42"/>
  <c r="DE13" i="42"/>
  <c r="DT91" i="42"/>
  <c r="DO91" i="42"/>
  <c r="DQ91" i="42"/>
  <c r="CA58" i="42"/>
  <c r="BV58" i="42"/>
  <c r="EL44" i="42"/>
  <c r="DW63" i="42"/>
  <c r="CA72" i="42"/>
  <c r="BV72" i="42"/>
  <c r="BX72" i="42"/>
  <c r="CP14" i="42"/>
  <c r="CK14" i="42"/>
  <c r="ED95" i="42"/>
  <c r="EI95" i="42"/>
  <c r="CR82" i="42"/>
  <c r="CC94" i="42"/>
  <c r="DF6" i="42"/>
  <c r="DF83" i="42"/>
  <c r="DO83" i="42"/>
  <c r="CQ94" i="42"/>
  <c r="DT51" i="42"/>
  <c r="DO51" i="42"/>
  <c r="AR82" i="42"/>
  <c r="AH94" i="42"/>
  <c r="AW82" i="42"/>
  <c r="EY49" i="42"/>
  <c r="FH49" i="42"/>
  <c r="ES49" i="42"/>
  <c r="DT87" i="42"/>
  <c r="DO87" i="42"/>
  <c r="DQ87" i="42"/>
  <c r="DH82" i="42"/>
  <c r="CS94" i="42"/>
  <c r="FB29" i="42"/>
  <c r="FB35" i="42"/>
  <c r="EM35" i="42"/>
  <c r="CP70" i="42"/>
  <c r="CK70" i="42"/>
  <c r="CM70" i="42"/>
  <c r="EI21" i="42"/>
  <c r="ED21" i="42"/>
  <c r="DW19" i="42"/>
  <c r="DW22" i="42" s="1"/>
  <c r="CR35" i="42"/>
  <c r="DG29" i="42"/>
  <c r="DT54" i="42"/>
  <c r="DO54" i="42"/>
  <c r="CA60" i="42"/>
  <c r="BV60" i="42"/>
  <c r="CZ15" i="42"/>
  <c r="DE15" i="42"/>
  <c r="DE31" i="42"/>
  <c r="CP35" i="42"/>
  <c r="CZ31" i="42"/>
  <c r="EI59" i="42"/>
  <c r="ED59" i="42"/>
  <c r="DE57" i="42"/>
  <c r="CZ57" i="42"/>
  <c r="BV53" i="42"/>
  <c r="CA53" i="42"/>
  <c r="CK55" i="42"/>
  <c r="CP55" i="42"/>
  <c r="CA50" i="42"/>
  <c r="CA63" i="42"/>
  <c r="CK63" i="42"/>
  <c r="BV50" i="42"/>
  <c r="DW36" i="42"/>
  <c r="DH20" i="42"/>
  <c r="CP75" i="42"/>
  <c r="CK75" i="42"/>
  <c r="CM75" i="42"/>
  <c r="ES92" i="42"/>
  <c r="EU92" i="42"/>
  <c r="EX92" i="42"/>
  <c r="FH92" i="42"/>
  <c r="FJ92" i="42"/>
  <c r="EY6" i="42"/>
  <c r="CB19" i="42"/>
  <c r="CB37" i="42"/>
  <c r="DJ97" i="42"/>
  <c r="AR94" i="42"/>
  <c r="AH96" i="42"/>
  <c r="AR96" i="42"/>
  <c r="DE90" i="42"/>
  <c r="CZ90" i="42"/>
  <c r="DB90" i="42"/>
  <c r="ES59" i="42"/>
  <c r="EX59" i="42"/>
  <c r="FH59" i="42"/>
  <c r="DG82" i="42"/>
  <c r="CR94" i="42"/>
  <c r="CK37" i="42"/>
  <c r="EL19" i="42"/>
  <c r="EL22" i="42" s="1"/>
  <c r="FA48" i="42"/>
  <c r="FH48" i="42"/>
  <c r="ES48" i="42"/>
  <c r="DU71" i="42"/>
  <c r="DO71" i="42"/>
  <c r="DQ71" i="42"/>
  <c r="DE55" i="42"/>
  <c r="CZ55" i="42"/>
  <c r="ED54" i="42"/>
  <c r="EI54" i="42"/>
  <c r="DG35" i="42"/>
  <c r="DV29" i="42"/>
  <c r="ED87" i="42"/>
  <c r="EF87" i="42"/>
  <c r="EI87" i="42"/>
  <c r="CZ14" i="42"/>
  <c r="DE14" i="42"/>
  <c r="FA44" i="42"/>
  <c r="EL63" i="42"/>
  <c r="CP58" i="42"/>
  <c r="CK58" i="42"/>
  <c r="ED91" i="42"/>
  <c r="EF91" i="42"/>
  <c r="EI91" i="42"/>
  <c r="ED74" i="42"/>
  <c r="EF74" i="42"/>
  <c r="EI74" i="42"/>
  <c r="EX71" i="42"/>
  <c r="DG63" i="42"/>
  <c r="DV43" i="42"/>
  <c r="DO43" i="42"/>
  <c r="DE69" i="42"/>
  <c r="CZ69" i="42"/>
  <c r="DB69" i="42"/>
  <c r="DF63" i="42"/>
  <c r="DU44" i="42"/>
  <c r="DO44" i="42"/>
  <c r="CQ19" i="42"/>
  <c r="CQ22" i="42" s="1"/>
  <c r="CQ37" i="42"/>
  <c r="CP50" i="42"/>
  <c r="CK50" i="42"/>
  <c r="DO15" i="42"/>
  <c r="DT15" i="42"/>
  <c r="CZ61" i="42"/>
  <c r="DE61" i="42"/>
  <c r="ED85" i="42"/>
  <c r="EF85" i="42"/>
  <c r="EI85" i="42"/>
  <c r="EL36" i="42"/>
  <c r="DW20" i="42"/>
  <c r="DO57" i="42"/>
  <c r="DT57" i="42"/>
  <c r="CP37" i="42"/>
  <c r="CZ35" i="42"/>
  <c r="CR19" i="42"/>
  <c r="CR22" i="42"/>
  <c r="CR37" i="42"/>
  <c r="ES21" i="42"/>
  <c r="EX21" i="42"/>
  <c r="FH21" i="42"/>
  <c r="DE70" i="42"/>
  <c r="CZ70" i="42"/>
  <c r="DB70" i="42"/>
  <c r="EM19" i="42"/>
  <c r="EM22" i="42"/>
  <c r="EM37" i="42"/>
  <c r="DU83" i="42"/>
  <c r="ED83" i="42"/>
  <c r="DF94" i="42"/>
  <c r="ES95" i="42"/>
  <c r="EX95" i="42"/>
  <c r="FH95" i="42"/>
  <c r="CZ45" i="42"/>
  <c r="DE45" i="42"/>
  <c r="EI83" i="42"/>
  <c r="ED89" i="42"/>
  <c r="EF89" i="42"/>
  <c r="EI89" i="42"/>
  <c r="EI32" i="42"/>
  <c r="ED32" i="42"/>
  <c r="DE20" i="42"/>
  <c r="DO36" i="42"/>
  <c r="DT36" i="42"/>
  <c r="EX52" i="42"/>
  <c r="FH52" i="42"/>
  <c r="ES52" i="42"/>
  <c r="DF35" i="42"/>
  <c r="DU29" i="42"/>
  <c r="DO29" i="42"/>
  <c r="ED93" i="42"/>
  <c r="EF93" i="42"/>
  <c r="EI93" i="42"/>
  <c r="BG82" i="42"/>
  <c r="BL82" i="42"/>
  <c r="AW94" i="42"/>
  <c r="ED51" i="42"/>
  <c r="EI51" i="42"/>
  <c r="EX46" i="42"/>
  <c r="FH46" i="42"/>
  <c r="ES46" i="42"/>
  <c r="EI47" i="42"/>
  <c r="ED47" i="42"/>
  <c r="DF13" i="42"/>
  <c r="DO13" i="42"/>
  <c r="EN76" i="42"/>
  <c r="EN97" i="42" s="1"/>
  <c r="CZ75" i="42"/>
  <c r="DB75" i="42"/>
  <c r="DE75" i="42"/>
  <c r="CK53" i="42"/>
  <c r="CP53" i="42"/>
  <c r="DO31" i="42"/>
  <c r="DT31" i="42"/>
  <c r="DE35" i="42"/>
  <c r="CK60" i="42"/>
  <c r="CP60" i="42"/>
  <c r="DW37" i="42"/>
  <c r="FB19" i="42"/>
  <c r="FB22" i="42" s="1"/>
  <c r="FB37" i="42"/>
  <c r="DW82" i="42"/>
  <c r="DH94" i="42"/>
  <c r="CP72" i="42"/>
  <c r="CK72" i="42"/>
  <c r="CM72" i="42"/>
  <c r="DT13" i="42"/>
  <c r="DE84" i="42"/>
  <c r="CZ84" i="42"/>
  <c r="DB84" i="42"/>
  <c r="FA19" i="42"/>
  <c r="CP62" i="42"/>
  <c r="CK62" i="42"/>
  <c r="DE73" i="42"/>
  <c r="CZ73" i="42"/>
  <c r="DB73" i="42"/>
  <c r="EN82" i="42"/>
  <c r="DY94" i="42"/>
  <c r="FA14" i="42"/>
  <c r="X23" i="35"/>
  <c r="X75" i="35"/>
  <c r="X107" i="35"/>
  <c r="X139" i="35"/>
  <c r="X171" i="35"/>
  <c r="X13" i="35"/>
  <c r="X45" i="35"/>
  <c r="X77" i="35"/>
  <c r="X109" i="35"/>
  <c r="X141" i="35"/>
  <c r="X173" i="35"/>
  <c r="X32" i="35"/>
  <c r="X96" i="35"/>
  <c r="X160" i="35"/>
  <c r="X34" i="35"/>
  <c r="X66" i="35"/>
  <c r="X98" i="35"/>
  <c r="X130" i="35"/>
  <c r="X162" i="35"/>
  <c r="X194" i="35"/>
  <c r="X36" i="35"/>
  <c r="X68" i="35"/>
  <c r="X100" i="35"/>
  <c r="X132" i="35"/>
  <c r="X164" i="35"/>
  <c r="X195" i="35"/>
  <c r="X39" i="35"/>
  <c r="X87" i="35"/>
  <c r="X119" i="35"/>
  <c r="X151" i="35"/>
  <c r="X183" i="35"/>
  <c r="X25" i="35"/>
  <c r="X57" i="35"/>
  <c r="X89" i="35"/>
  <c r="AF89" i="35" s="1"/>
  <c r="X121" i="35"/>
  <c r="X153" i="35"/>
  <c r="X185" i="35"/>
  <c r="X56" i="35"/>
  <c r="X120" i="35"/>
  <c r="X184" i="35"/>
  <c r="X10" i="35"/>
  <c r="X42" i="35"/>
  <c r="X74" i="35"/>
  <c r="X106" i="35"/>
  <c r="X138" i="35"/>
  <c r="X170" i="35"/>
  <c r="X198" i="35"/>
  <c r="X12" i="35"/>
  <c r="X44" i="35"/>
  <c r="X76" i="35"/>
  <c r="X108" i="35"/>
  <c r="X140" i="35"/>
  <c r="X172" i="35"/>
  <c r="X55" i="35"/>
  <c r="X91" i="35"/>
  <c r="X123" i="35"/>
  <c r="X155" i="35"/>
  <c r="X187" i="35"/>
  <c r="X29" i="35"/>
  <c r="X61" i="35"/>
  <c r="X93" i="35"/>
  <c r="X125" i="35"/>
  <c r="X157" i="35"/>
  <c r="X189" i="35"/>
  <c r="X64" i="35"/>
  <c r="X128" i="35"/>
  <c r="X192" i="35"/>
  <c r="X18" i="35"/>
  <c r="X50" i="35"/>
  <c r="X82" i="35"/>
  <c r="X114" i="35"/>
  <c r="X146" i="35"/>
  <c r="X178" i="35"/>
  <c r="X202" i="35"/>
  <c r="X20" i="35"/>
  <c r="X52" i="35"/>
  <c r="X84" i="35"/>
  <c r="X116" i="35"/>
  <c r="X148" i="35"/>
  <c r="X180" i="35"/>
  <c r="X203" i="35"/>
  <c r="X135" i="35"/>
  <c r="X73" i="35"/>
  <c r="X152" i="35"/>
  <c r="X58" i="35"/>
  <c r="X186" i="35"/>
  <c r="X60" i="35"/>
  <c r="X188" i="35"/>
  <c r="X46" i="35"/>
  <c r="X174" i="35"/>
  <c r="X118" i="35"/>
  <c r="X167" i="35"/>
  <c r="X105" i="35"/>
  <c r="X205" i="35"/>
  <c r="X90" i="35"/>
  <c r="X206" i="35"/>
  <c r="X92" i="35"/>
  <c r="X199" i="35"/>
  <c r="X78" i="35"/>
  <c r="X200" i="35"/>
  <c r="X22" i="35"/>
  <c r="X150" i="35"/>
  <c r="X71" i="35"/>
  <c r="X9" i="35"/>
  <c r="X137" i="35"/>
  <c r="X24" i="35"/>
  <c r="X122" i="35"/>
  <c r="X124" i="35"/>
  <c r="X207" i="35"/>
  <c r="X110" i="35"/>
  <c r="X54" i="35"/>
  <c r="X182" i="35"/>
  <c r="X169" i="35"/>
  <c r="X26" i="35"/>
  <c r="X204" i="35"/>
  <c r="X62" i="35"/>
  <c r="X190" i="35"/>
  <c r="X134" i="35"/>
  <c r="X103" i="35"/>
  <c r="X88" i="35"/>
  <c r="X154" i="35"/>
  <c r="X28" i="35"/>
  <c r="X14" i="35"/>
  <c r="X94" i="35"/>
  <c r="X208" i="35"/>
  <c r="X166" i="35"/>
  <c r="X156" i="35"/>
  <c r="X142" i="35"/>
  <c r="X126" i="35"/>
  <c r="X102" i="35"/>
  <c r="X41" i="35"/>
  <c r="X158" i="35"/>
  <c r="X38" i="35"/>
  <c r="X86" i="35"/>
  <c r="X30" i="35"/>
  <c r="X70" i="35"/>
  <c r="X196" i="35"/>
  <c r="X47" i="35"/>
  <c r="X111" i="35"/>
  <c r="X175" i="35"/>
  <c r="X49" i="35"/>
  <c r="X113" i="35"/>
  <c r="X177" i="35"/>
  <c r="X104" i="35"/>
  <c r="X67" i="35"/>
  <c r="X131" i="35"/>
  <c r="X69" i="35"/>
  <c r="X133" i="35"/>
  <c r="X16" i="35"/>
  <c r="X144" i="35"/>
  <c r="X27" i="35"/>
  <c r="X79" i="35"/>
  <c r="X17" i="35"/>
  <c r="X145" i="35"/>
  <c r="X40" i="35"/>
  <c r="X168" i="35"/>
  <c r="X35" i="35"/>
  <c r="X163" i="35"/>
  <c r="X101" i="35"/>
  <c r="X201" i="35"/>
  <c r="X95" i="35"/>
  <c r="X33" i="35"/>
  <c r="X161" i="35"/>
  <c r="X72" i="35"/>
  <c r="X63" i="35"/>
  <c r="X127" i="35"/>
  <c r="X191" i="35"/>
  <c r="X65" i="35"/>
  <c r="X129" i="35"/>
  <c r="X193" i="35"/>
  <c r="X136" i="35"/>
  <c r="X19" i="35"/>
  <c r="X83" i="35"/>
  <c r="X147" i="35"/>
  <c r="X21" i="35"/>
  <c r="X85" i="35"/>
  <c r="X149" i="35"/>
  <c r="X48" i="35"/>
  <c r="X176" i="35"/>
  <c r="X43" i="35"/>
  <c r="X15" i="35"/>
  <c r="X143" i="35"/>
  <c r="X81" i="35"/>
  <c r="X99" i="35"/>
  <c r="X37" i="35"/>
  <c r="X165" i="35"/>
  <c r="X80" i="35"/>
  <c r="X59" i="35"/>
  <c r="X31" i="35"/>
  <c r="X159" i="35"/>
  <c r="X97" i="35"/>
  <c r="X197" i="35"/>
  <c r="X115" i="35"/>
  <c r="X53" i="35"/>
  <c r="X112" i="35"/>
  <c r="X51" i="35"/>
  <c r="X179" i="35"/>
  <c r="X117" i="35"/>
  <c r="X181" i="35"/>
  <c r="X11" i="35"/>
  <c r="BG94" i="42"/>
  <c r="AW96" i="42"/>
  <c r="BG96" i="42"/>
  <c r="DO90" i="42"/>
  <c r="DQ90" i="42"/>
  <c r="DT90" i="42"/>
  <c r="EI13" i="42"/>
  <c r="ED13" i="42"/>
  <c r="DE37" i="42"/>
  <c r="DO35" i="42"/>
  <c r="CA82" i="42"/>
  <c r="BV82" i="42"/>
  <c r="BL94" i="42"/>
  <c r="DF19" i="42"/>
  <c r="DF22" i="42" s="1"/>
  <c r="DF37" i="42"/>
  <c r="DE60" i="42"/>
  <c r="CZ60" i="42"/>
  <c r="EX47" i="42"/>
  <c r="FH47" i="42"/>
  <c r="ES47" i="42"/>
  <c r="EX93" i="42"/>
  <c r="FH93" i="42"/>
  <c r="FJ93" i="42"/>
  <c r="ES93" i="42"/>
  <c r="EU93" i="42"/>
  <c r="CZ37" i="42"/>
  <c r="DO69" i="42"/>
  <c r="DQ69" i="42"/>
  <c r="DT69" i="42"/>
  <c r="DO14" i="42"/>
  <c r="DT14" i="42"/>
  <c r="EX87" i="42"/>
  <c r="FH87" i="42"/>
  <c r="FJ87" i="42"/>
  <c r="ES87" i="42"/>
  <c r="EU87" i="42"/>
  <c r="DT55" i="42"/>
  <c r="DO55" i="42"/>
  <c r="DT73" i="42"/>
  <c r="DO73" i="42"/>
  <c r="DQ73" i="42"/>
  <c r="DT84" i="42"/>
  <c r="DO84" i="42"/>
  <c r="DQ84" i="42"/>
  <c r="DE53" i="42"/>
  <c r="CZ53" i="42"/>
  <c r="EJ29" i="42"/>
  <c r="DU35" i="42"/>
  <c r="ED29" i="42"/>
  <c r="ES83" i="42"/>
  <c r="EX83" i="42"/>
  <c r="DO70" i="42"/>
  <c r="DQ70" i="42"/>
  <c r="DT70" i="42"/>
  <c r="EL20" i="42"/>
  <c r="FA36" i="42"/>
  <c r="ES74" i="42"/>
  <c r="EU74" i="42"/>
  <c r="EX74" i="42"/>
  <c r="FH74" i="42"/>
  <c r="FJ74" i="42"/>
  <c r="DE58" i="42"/>
  <c r="CZ58" i="42"/>
  <c r="EL37" i="42"/>
  <c r="DE62" i="42"/>
  <c r="CZ62" i="42"/>
  <c r="DU13" i="42"/>
  <c r="EI36" i="42"/>
  <c r="DT20" i="42"/>
  <c r="ED20" i="42"/>
  <c r="ED36" i="42"/>
  <c r="ES32" i="42"/>
  <c r="EX32" i="42"/>
  <c r="FH32" i="42"/>
  <c r="CP63" i="42"/>
  <c r="CZ63" i="42"/>
  <c r="EJ83" i="42"/>
  <c r="DU94" i="42"/>
  <c r="EI57" i="42"/>
  <c r="ED57" i="42"/>
  <c r="DT61" i="42"/>
  <c r="DO61" i="42"/>
  <c r="ED15" i="42"/>
  <c r="EI15" i="42"/>
  <c r="EK43" i="42"/>
  <c r="DV63" i="42"/>
  <c r="ED43" i="42"/>
  <c r="EX91" i="42"/>
  <c r="FH91" i="42"/>
  <c r="FJ91" i="42"/>
  <c r="ES91" i="42"/>
  <c r="EU91" i="42"/>
  <c r="EK29" i="42"/>
  <c r="DV35" i="42"/>
  <c r="DV82" i="42"/>
  <c r="DG94" i="42"/>
  <c r="FC82" i="42"/>
  <c r="FC94" i="42"/>
  <c r="EN94" i="42"/>
  <c r="DE17" i="42"/>
  <c r="DE72" i="42"/>
  <c r="CZ72" i="42"/>
  <c r="DB72" i="42"/>
  <c r="EL82" i="42"/>
  <c r="DW94" i="42"/>
  <c r="EI31" i="42"/>
  <c r="ED31" i="42"/>
  <c r="DT35" i="42"/>
  <c r="DT75" i="42"/>
  <c r="DO75" i="42"/>
  <c r="DQ75" i="42"/>
  <c r="EX51" i="42"/>
  <c r="FH51" i="42"/>
  <c r="ES51" i="42"/>
  <c r="EX89" i="42"/>
  <c r="FH89" i="42"/>
  <c r="FJ89" i="42"/>
  <c r="ES89" i="42"/>
  <c r="EU89" i="42"/>
  <c r="DO45" i="42"/>
  <c r="DT45" i="42"/>
  <c r="EX85" i="42"/>
  <c r="FH85" i="42"/>
  <c r="FJ85" i="42"/>
  <c r="ES85" i="42"/>
  <c r="EU85" i="42"/>
  <c r="CZ50" i="42"/>
  <c r="DE50" i="42"/>
  <c r="EJ44" i="42"/>
  <c r="ED44" i="42"/>
  <c r="DU63" i="42"/>
  <c r="FA63" i="42"/>
  <c r="DG19" i="42"/>
  <c r="DG22" i="42"/>
  <c r="DG37" i="42"/>
  <c r="ES54" i="42"/>
  <c r="EX54" i="42"/>
  <c r="FH54" i="42"/>
  <c r="EJ71" i="42"/>
  <c r="ED71" i="42"/>
  <c r="EF71" i="42"/>
  <c r="BV94" i="42"/>
  <c r="BL96" i="42"/>
  <c r="BV96" i="42"/>
  <c r="ED90" i="42"/>
  <c r="EF90" i="42"/>
  <c r="EI90" i="42"/>
  <c r="EX31" i="42"/>
  <c r="ES31" i="42"/>
  <c r="EI35" i="42"/>
  <c r="ED45" i="42"/>
  <c r="EI45" i="42"/>
  <c r="ED35" i="42"/>
  <c r="DT37" i="42"/>
  <c r="EK63" i="42"/>
  <c r="EZ43" i="42"/>
  <c r="ES43" i="42"/>
  <c r="EI61" i="42"/>
  <c r="ED61" i="42"/>
  <c r="EX57" i="42"/>
  <c r="FH57" i="42"/>
  <c r="ES57" i="42"/>
  <c r="EY83" i="42"/>
  <c r="EY94" i="42"/>
  <c r="EJ94" i="42"/>
  <c r="DU19" i="42"/>
  <c r="DU22" i="42" s="1"/>
  <c r="DU37" i="42"/>
  <c r="DT53" i="42"/>
  <c r="DO53" i="42"/>
  <c r="EI14" i="42"/>
  <c r="ED14" i="42"/>
  <c r="CP82" i="42"/>
  <c r="CA94" i="42"/>
  <c r="CK82" i="42"/>
  <c r="EX13" i="42"/>
  <c r="EI17" i="42"/>
  <c r="EI75" i="42"/>
  <c r="ED75" i="42"/>
  <c r="EF75" i="42"/>
  <c r="DT72" i="42"/>
  <c r="DO72" i="42"/>
  <c r="DQ72" i="42"/>
  <c r="EK82" i="42"/>
  <c r="DV94" i="42"/>
  <c r="EX15" i="42"/>
  <c r="FH15" i="42"/>
  <c r="ES15" i="42"/>
  <c r="EJ13" i="42"/>
  <c r="DT58" i="42"/>
  <c r="DO58" i="42"/>
  <c r="FA20" i="42"/>
  <c r="FA22" i="42"/>
  <c r="FA37" i="42"/>
  <c r="EI70" i="42"/>
  <c r="ED70" i="42"/>
  <c r="EF70" i="42"/>
  <c r="EY29" i="42"/>
  <c r="EJ35" i="42"/>
  <c r="ES29" i="42"/>
  <c r="EI84" i="42"/>
  <c r="ED84" i="42"/>
  <c r="EF84" i="42"/>
  <c r="ED55" i="42"/>
  <c r="EI55" i="42"/>
  <c r="DT50" i="42"/>
  <c r="DO50" i="42"/>
  <c r="DV19" i="42"/>
  <c r="DV37" i="42"/>
  <c r="EI69" i="42"/>
  <c r="ED69" i="42"/>
  <c r="EF69" i="42"/>
  <c r="DO60" i="42"/>
  <c r="DT60" i="42"/>
  <c r="EY71" i="42"/>
  <c r="FH71" i="42"/>
  <c r="FJ71" i="42"/>
  <c r="ES71" i="42"/>
  <c r="EU71" i="42"/>
  <c r="EY44" i="42"/>
  <c r="ES44" i="42"/>
  <c r="EJ63" i="42"/>
  <c r="DE63" i="42"/>
  <c r="DO63" i="42"/>
  <c r="FA82" i="42"/>
  <c r="FA94" i="42"/>
  <c r="EL94" i="42"/>
  <c r="EZ29" i="42"/>
  <c r="EZ35" i="42"/>
  <c r="EK35" i="42"/>
  <c r="EX36" i="42"/>
  <c r="EI20" i="42"/>
  <c r="ES20" i="42" s="1"/>
  <c r="ES36" i="42"/>
  <c r="DO62" i="42"/>
  <c r="DT62" i="42"/>
  <c r="ED73" i="42"/>
  <c r="EF73" i="42"/>
  <c r="EI73" i="42"/>
  <c r="DO37" i="42"/>
  <c r="DT17" i="42"/>
  <c r="Y12" i="35"/>
  <c r="Y44" i="35"/>
  <c r="Y76" i="35"/>
  <c r="Y100" i="35"/>
  <c r="Y120" i="35"/>
  <c r="Y140" i="35"/>
  <c r="Y164" i="35"/>
  <c r="Y184" i="35"/>
  <c r="Y200" i="35"/>
  <c r="Y9" i="35"/>
  <c r="Y25" i="35"/>
  <c r="Y41" i="35"/>
  <c r="Y57" i="35"/>
  <c r="Y73" i="35"/>
  <c r="Y89" i="35"/>
  <c r="Y105" i="35"/>
  <c r="Y121" i="35"/>
  <c r="Y137" i="35"/>
  <c r="Y10" i="35"/>
  <c r="Y26" i="35"/>
  <c r="Y42" i="35"/>
  <c r="Y58" i="35"/>
  <c r="Y74" i="35"/>
  <c r="Y90" i="35"/>
  <c r="Y106" i="35"/>
  <c r="Y122" i="35"/>
  <c r="Y138" i="35"/>
  <c r="Y154" i="35"/>
  <c r="Y24" i="35"/>
  <c r="Y56" i="35"/>
  <c r="Y84" i="35"/>
  <c r="Y104" i="35"/>
  <c r="Y124" i="35"/>
  <c r="Y148" i="35"/>
  <c r="Y168" i="35"/>
  <c r="Y188" i="35"/>
  <c r="Y204" i="35"/>
  <c r="Y13" i="35"/>
  <c r="Y29" i="35"/>
  <c r="Y45" i="35"/>
  <c r="Y61" i="35"/>
  <c r="Y77" i="35"/>
  <c r="Y93" i="35"/>
  <c r="Y109" i="35"/>
  <c r="Y125" i="35"/>
  <c r="Y141" i="35"/>
  <c r="AF141" i="35" s="1"/>
  <c r="Y28" i="35"/>
  <c r="Y60" i="35"/>
  <c r="Y88" i="35"/>
  <c r="Y108" i="35"/>
  <c r="Y132" i="35"/>
  <c r="Y152" i="35"/>
  <c r="Y172" i="35"/>
  <c r="Y192" i="35"/>
  <c r="Y208" i="35"/>
  <c r="Y17" i="35"/>
  <c r="Y33" i="35"/>
  <c r="Y49" i="35"/>
  <c r="Y65" i="35"/>
  <c r="Y81" i="35"/>
  <c r="Y97" i="35"/>
  <c r="Y113" i="35"/>
  <c r="Y129" i="35"/>
  <c r="Y145" i="35"/>
  <c r="Y18" i="35"/>
  <c r="Y34" i="35"/>
  <c r="Y50" i="35"/>
  <c r="Y66" i="35"/>
  <c r="Y82" i="35"/>
  <c r="Y98" i="35"/>
  <c r="Y92" i="35"/>
  <c r="Y180" i="35"/>
  <c r="Y53" i="35"/>
  <c r="Y117" i="35"/>
  <c r="Y22" i="35"/>
  <c r="Y54" i="35"/>
  <c r="Y86" i="35"/>
  <c r="Y114" i="35"/>
  <c r="Y134" i="35"/>
  <c r="Y158" i="35"/>
  <c r="Y174" i="35"/>
  <c r="Y190" i="35"/>
  <c r="Y206" i="35"/>
  <c r="Y43" i="35"/>
  <c r="Y107" i="35"/>
  <c r="Y161" i="35"/>
  <c r="Y193" i="35"/>
  <c r="Y15" i="35"/>
  <c r="Y79" i="35"/>
  <c r="Y143" i="35"/>
  <c r="Y179" i="35"/>
  <c r="Y116" i="35"/>
  <c r="Y196" i="35"/>
  <c r="Y69" i="35"/>
  <c r="Y133" i="35"/>
  <c r="Y30" i="35"/>
  <c r="Y62" i="35"/>
  <c r="Y94" i="35"/>
  <c r="Y118" i="35"/>
  <c r="Y142" i="35"/>
  <c r="Y162" i="35"/>
  <c r="Y178" i="35"/>
  <c r="Y194" i="35"/>
  <c r="AF194" i="35" s="1"/>
  <c r="Y59" i="35"/>
  <c r="Y123" i="35"/>
  <c r="Y169" i="35"/>
  <c r="Y201" i="35"/>
  <c r="Y31" i="35"/>
  <c r="Y95" i="35"/>
  <c r="Y155" i="35"/>
  <c r="Y187" i="35"/>
  <c r="AF187" i="35" s="1"/>
  <c r="Y40" i="35"/>
  <c r="Y136" i="35"/>
  <c r="Y21" i="35"/>
  <c r="Y85" i="35"/>
  <c r="Y149" i="35"/>
  <c r="Y38" i="35"/>
  <c r="Y70" i="35"/>
  <c r="Y102" i="35"/>
  <c r="Y126" i="35"/>
  <c r="Y146" i="35"/>
  <c r="Y166" i="35"/>
  <c r="Y182" i="35"/>
  <c r="Y198" i="35"/>
  <c r="Y11" i="35"/>
  <c r="Y75" i="35"/>
  <c r="Y139" i="35"/>
  <c r="Y177" i="35"/>
  <c r="Y47" i="35"/>
  <c r="Y111" i="35"/>
  <c r="Y163" i="35"/>
  <c r="Y195" i="35"/>
  <c r="Y46" i="35"/>
  <c r="Y150" i="35"/>
  <c r="Y91" i="35"/>
  <c r="Y203" i="35"/>
  <c r="Y51" i="35"/>
  <c r="Y115" i="35"/>
  <c r="Y165" i="35"/>
  <c r="Y197" i="35"/>
  <c r="Y183" i="35"/>
  <c r="Y119" i="35"/>
  <c r="Y78" i="35"/>
  <c r="Y170" i="35"/>
  <c r="Y153" i="35"/>
  <c r="Y63" i="35"/>
  <c r="Y67" i="35"/>
  <c r="Y131" i="35"/>
  <c r="Y173" i="35"/>
  <c r="Y205" i="35"/>
  <c r="Y23" i="35"/>
  <c r="Y175" i="35"/>
  <c r="Y72" i="35"/>
  <c r="Y37" i="35"/>
  <c r="Y110" i="35"/>
  <c r="Y186" i="35"/>
  <c r="Y185" i="35"/>
  <c r="Y127" i="35"/>
  <c r="Y19" i="35"/>
  <c r="Y83" i="35"/>
  <c r="Y147" i="35"/>
  <c r="Y181" i="35"/>
  <c r="Y87" i="35"/>
  <c r="Y71" i="35"/>
  <c r="Y14" i="35"/>
  <c r="Y171" i="35"/>
  <c r="Y189" i="35"/>
  <c r="Y151" i="35"/>
  <c r="Y103" i="35"/>
  <c r="Y159" i="35"/>
  <c r="Y156" i="35"/>
  <c r="Y130" i="35"/>
  <c r="Y35" i="35"/>
  <c r="Y167" i="35"/>
  <c r="Y191" i="35"/>
  <c r="Y55" i="35"/>
  <c r="Y135" i="35"/>
  <c r="Y202" i="35"/>
  <c r="Y27" i="35"/>
  <c r="Y99" i="35"/>
  <c r="Y207" i="35"/>
  <c r="Y101" i="35"/>
  <c r="Y157" i="35"/>
  <c r="Y39" i="35"/>
  <c r="Y199" i="35"/>
  <c r="Y16" i="35"/>
  <c r="Y80" i="35"/>
  <c r="Y144" i="35"/>
  <c r="Y36" i="35"/>
  <c r="Y112" i="35"/>
  <c r="Y64" i="35"/>
  <c r="Y32" i="35"/>
  <c r="Y96" i="35"/>
  <c r="Y160" i="35"/>
  <c r="Y52" i="35"/>
  <c r="Y48" i="35"/>
  <c r="Y176" i="35"/>
  <c r="Y68" i="35"/>
  <c r="Y128" i="35"/>
  <c r="Y20" i="35"/>
  <c r="CK94" i="42"/>
  <c r="CA96" i="42"/>
  <c r="CK96" i="42"/>
  <c r="ES90" i="42"/>
  <c r="EU90" i="42"/>
  <c r="EX90" i="42"/>
  <c r="FH90" i="42"/>
  <c r="FJ90" i="42"/>
  <c r="EI50" i="42"/>
  <c r="ED50" i="42"/>
  <c r="EX69" i="42"/>
  <c r="FH69" i="42"/>
  <c r="FJ69" i="42"/>
  <c r="ES69" i="42"/>
  <c r="EU69" i="42"/>
  <c r="ES55" i="42"/>
  <c r="EX55" i="42"/>
  <c r="FH55" i="42"/>
  <c r="EY35" i="42"/>
  <c r="FH29" i="42"/>
  <c r="EX17" i="42"/>
  <c r="CZ82" i="42"/>
  <c r="DE82" i="42"/>
  <c r="CP94" i="42"/>
  <c r="ES61" i="42"/>
  <c r="EX61" i="42"/>
  <c r="FH61" i="42"/>
  <c r="ED37" i="42"/>
  <c r="FH31" i="42"/>
  <c r="EX35" i="42"/>
  <c r="EI62" i="42"/>
  <c r="ED62" i="42"/>
  <c r="EX20" i="42"/>
  <c r="FH36" i="42"/>
  <c r="EI60" i="42"/>
  <c r="ED60" i="42"/>
  <c r="EX84" i="42"/>
  <c r="FH84" i="42"/>
  <c r="FJ84" i="42"/>
  <c r="ES84" i="42"/>
  <c r="EU84" i="42"/>
  <c r="FH83" i="42"/>
  <c r="EY13" i="42"/>
  <c r="EI72" i="42"/>
  <c r="ED72" i="42"/>
  <c r="EF72" i="42"/>
  <c r="EX75" i="42"/>
  <c r="FH75" i="42"/>
  <c r="FJ75" i="42"/>
  <c r="ES75" i="42"/>
  <c r="EU75" i="42"/>
  <c r="ES13" i="42"/>
  <c r="EI53" i="42"/>
  <c r="ED53" i="42"/>
  <c r="EK19" i="42"/>
  <c r="EK22" i="42" s="1"/>
  <c r="EK37" i="42"/>
  <c r="ED58" i="42"/>
  <c r="EI58" i="42"/>
  <c r="EZ63" i="42"/>
  <c r="FH43" i="42"/>
  <c r="DT63" i="42"/>
  <c r="ED63" i="42"/>
  <c r="ES35" i="42"/>
  <c r="EI37" i="42"/>
  <c r="EX73" i="42"/>
  <c r="FH73" i="42"/>
  <c r="FJ73" i="42"/>
  <c r="ES73" i="42"/>
  <c r="EU73" i="42"/>
  <c r="EZ19" i="42"/>
  <c r="EZ37" i="42"/>
  <c r="EY63" i="42"/>
  <c r="FH44" i="42"/>
  <c r="EJ19" i="42"/>
  <c r="EJ22" i="42" s="1"/>
  <c r="EJ37" i="42"/>
  <c r="ES70" i="42"/>
  <c r="EU70" i="42"/>
  <c r="EX70" i="42"/>
  <c r="FH70" i="42"/>
  <c r="FJ70" i="42"/>
  <c r="EZ82" i="42"/>
  <c r="EZ94" i="42"/>
  <c r="EK94" i="42"/>
  <c r="EX14" i="42"/>
  <c r="FH14" i="42"/>
  <c r="ES14" i="42"/>
  <c r="ES45" i="42"/>
  <c r="EX45" i="42"/>
  <c r="EI63" i="42"/>
  <c r="ES63" i="42"/>
  <c r="CZ94" i="42"/>
  <c r="CP96" i="42"/>
  <c r="CZ96" i="42"/>
  <c r="EY19" i="42"/>
  <c r="EY37" i="42"/>
  <c r="ES58" i="42"/>
  <c r="EX58" i="42"/>
  <c r="FH58" i="42"/>
  <c r="EX72" i="42"/>
  <c r="FH72" i="42"/>
  <c r="FJ72" i="42"/>
  <c r="ES72" i="42"/>
  <c r="EU72" i="42"/>
  <c r="EX60" i="42"/>
  <c r="FH60" i="42"/>
  <c r="ES60" i="42"/>
  <c r="EX62" i="42"/>
  <c r="FH62" i="42"/>
  <c r="ES62" i="42"/>
  <c r="FH13" i="42"/>
  <c r="FH45" i="42"/>
  <c r="ES37" i="42"/>
  <c r="EX53" i="42"/>
  <c r="FH53" i="42"/>
  <c r="ES53" i="42"/>
  <c r="EX37" i="42"/>
  <c r="FH37" i="42"/>
  <c r="FH35" i="42"/>
  <c r="DE94" i="42"/>
  <c r="DT82" i="42"/>
  <c r="DO82" i="42"/>
  <c r="EX50" i="42"/>
  <c r="FH50" i="42"/>
  <c r="ES50" i="42"/>
  <c r="Z15" i="35"/>
  <c r="Z31" i="35"/>
  <c r="Z47" i="35"/>
  <c r="Z63" i="35"/>
  <c r="Z79" i="35"/>
  <c r="Z95" i="35"/>
  <c r="Z111" i="35"/>
  <c r="Z127" i="35"/>
  <c r="Z143" i="35"/>
  <c r="Z159" i="35"/>
  <c r="Z175" i="35"/>
  <c r="Z191" i="35"/>
  <c r="Z207" i="35"/>
  <c r="Z19" i="35"/>
  <c r="Z35" i="35"/>
  <c r="Z51" i="35"/>
  <c r="Z67" i="35"/>
  <c r="Z83" i="35"/>
  <c r="Z99" i="35"/>
  <c r="Z115" i="35"/>
  <c r="Z131" i="35"/>
  <c r="Z147" i="35"/>
  <c r="Z163" i="35"/>
  <c r="Z179" i="35"/>
  <c r="Z195" i="35"/>
  <c r="Z23" i="35"/>
  <c r="Z39" i="35"/>
  <c r="Z55" i="35"/>
  <c r="Z71" i="35"/>
  <c r="Z87" i="35"/>
  <c r="Z103" i="35"/>
  <c r="Z119" i="35"/>
  <c r="Z135" i="35"/>
  <c r="Z151" i="35"/>
  <c r="Z167" i="35"/>
  <c r="Z183" i="35"/>
  <c r="Z199" i="35"/>
  <c r="Z43" i="35"/>
  <c r="Z107" i="35"/>
  <c r="Z171" i="35"/>
  <c r="Z21" i="35"/>
  <c r="Z37" i="35"/>
  <c r="Z53" i="35"/>
  <c r="Z69" i="35"/>
  <c r="Z85" i="35"/>
  <c r="Z101" i="35"/>
  <c r="Z117" i="35"/>
  <c r="Z133" i="35"/>
  <c r="Z149" i="35"/>
  <c r="Z165" i="35"/>
  <c r="Z181" i="35"/>
  <c r="Z197" i="35"/>
  <c r="Z30" i="35"/>
  <c r="Z62" i="35"/>
  <c r="Z94" i="35"/>
  <c r="Z126" i="35"/>
  <c r="Z158" i="35"/>
  <c r="Z190" i="35"/>
  <c r="Z16" i="35"/>
  <c r="Z48" i="35"/>
  <c r="Z59" i="35"/>
  <c r="Z123" i="35"/>
  <c r="Z187" i="35"/>
  <c r="Z9" i="35"/>
  <c r="Z25" i="35"/>
  <c r="Z41" i="35"/>
  <c r="Z57" i="35"/>
  <c r="Z73" i="35"/>
  <c r="Z89" i="35"/>
  <c r="Z105" i="35"/>
  <c r="Z121" i="35"/>
  <c r="Z137" i="35"/>
  <c r="Z153" i="35"/>
  <c r="Z169" i="35"/>
  <c r="Z185" i="35"/>
  <c r="Z201" i="35"/>
  <c r="Z38" i="35"/>
  <c r="Z70" i="35"/>
  <c r="Z102" i="35"/>
  <c r="Z134" i="35"/>
  <c r="Z166" i="35"/>
  <c r="Z198" i="35"/>
  <c r="Z11" i="35"/>
  <c r="Z75" i="35"/>
  <c r="Z139" i="35"/>
  <c r="Z203" i="35"/>
  <c r="Z13" i="35"/>
  <c r="Z29" i="35"/>
  <c r="Z45" i="35"/>
  <c r="Z61" i="35"/>
  <c r="Z77" i="35"/>
  <c r="Z93" i="35"/>
  <c r="Z109" i="35"/>
  <c r="Z125" i="35"/>
  <c r="Z141" i="35"/>
  <c r="Z157" i="35"/>
  <c r="Z173" i="35"/>
  <c r="Z189" i="35"/>
  <c r="Z205" i="35"/>
  <c r="Z14" i="35"/>
  <c r="Z46" i="35"/>
  <c r="Z78" i="35"/>
  <c r="AF78" i="35" s="1"/>
  <c r="Z110" i="35"/>
  <c r="Z142" i="35"/>
  <c r="Z174" i="35"/>
  <c r="Z206" i="35"/>
  <c r="Z32" i="35"/>
  <c r="Z27" i="35"/>
  <c r="Z17" i="35"/>
  <c r="Z81" i="35"/>
  <c r="Z145" i="35"/>
  <c r="Z54" i="35"/>
  <c r="Z182" i="35"/>
  <c r="Z64" i="35"/>
  <c r="Z96" i="35"/>
  <c r="Z128" i="35"/>
  <c r="Z160" i="35"/>
  <c r="Z192" i="35"/>
  <c r="Z26" i="35"/>
  <c r="Z58" i="35"/>
  <c r="Z90" i="35"/>
  <c r="Z122" i="35"/>
  <c r="Z154" i="35"/>
  <c r="Z186" i="35"/>
  <c r="Z116" i="35"/>
  <c r="Z108" i="35"/>
  <c r="Z36" i="35"/>
  <c r="Z91" i="35"/>
  <c r="Z33" i="35"/>
  <c r="Z97" i="35"/>
  <c r="Z161" i="35"/>
  <c r="Z86" i="35"/>
  <c r="Z24" i="35"/>
  <c r="Z72" i="35"/>
  <c r="Z104" i="35"/>
  <c r="Z136" i="35"/>
  <c r="Z168" i="35"/>
  <c r="Z200" i="35"/>
  <c r="Z34" i="35"/>
  <c r="Z66" i="35"/>
  <c r="Z98" i="35"/>
  <c r="Z130" i="35"/>
  <c r="Z162" i="35"/>
  <c r="Z194" i="35"/>
  <c r="Z20" i="35"/>
  <c r="Z148" i="35"/>
  <c r="Z156" i="35"/>
  <c r="Z92" i="35"/>
  <c r="Z155" i="35"/>
  <c r="Z49" i="35"/>
  <c r="Z113" i="35"/>
  <c r="Z177" i="35"/>
  <c r="Z118" i="35"/>
  <c r="Z40" i="35"/>
  <c r="Z80" i="35"/>
  <c r="Z112" i="35"/>
  <c r="Z144" i="35"/>
  <c r="Z176" i="35"/>
  <c r="AF176" i="35" s="1"/>
  <c r="Z208" i="35"/>
  <c r="Z10" i="35"/>
  <c r="Z42" i="35"/>
  <c r="Z74" i="35"/>
  <c r="Z106" i="35"/>
  <c r="Z138" i="35"/>
  <c r="Z170" i="35"/>
  <c r="Z202" i="35"/>
  <c r="Z52" i="35"/>
  <c r="Z180" i="35"/>
  <c r="Z28" i="35"/>
  <c r="Z196" i="35"/>
  <c r="Z140" i="35"/>
  <c r="Z129" i="35"/>
  <c r="Z150" i="35"/>
  <c r="Z152" i="35"/>
  <c r="Z114" i="35"/>
  <c r="Z68" i="35"/>
  <c r="Z164" i="35"/>
  <c r="Z124" i="35"/>
  <c r="Z172" i="35"/>
  <c r="Z193" i="35"/>
  <c r="Z56" i="35"/>
  <c r="Z184" i="35"/>
  <c r="Z18" i="35"/>
  <c r="Z146" i="35"/>
  <c r="Z84" i="35"/>
  <c r="Z76" i="35"/>
  <c r="Z82" i="35"/>
  <c r="Z88" i="35"/>
  <c r="Z50" i="35"/>
  <c r="Z178" i="35"/>
  <c r="Z204" i="35"/>
  <c r="Z44" i="35"/>
  <c r="Z188" i="35"/>
  <c r="Z132" i="35"/>
  <c r="Z65" i="35"/>
  <c r="Z22" i="35"/>
  <c r="Z120" i="35"/>
  <c r="Z12" i="35"/>
  <c r="Z60" i="35"/>
  <c r="Z100" i="35"/>
  <c r="DO94" i="42"/>
  <c r="DE96" i="42"/>
  <c r="DO96" i="42"/>
  <c r="EX63" i="42"/>
  <c r="FH63" i="42"/>
  <c r="DT94" i="42"/>
  <c r="EI82" i="42"/>
  <c r="ED82" i="42"/>
  <c r="ED94" i="42"/>
  <c r="DT96" i="42"/>
  <c r="ED96" i="42"/>
  <c r="ES82" i="42"/>
  <c r="EI94" i="42"/>
  <c r="EX82" i="42"/>
  <c r="AA13" i="35"/>
  <c r="AA29" i="35"/>
  <c r="AA45" i="35"/>
  <c r="AA61" i="35"/>
  <c r="AA77" i="35"/>
  <c r="AA93" i="35"/>
  <c r="AA109" i="35"/>
  <c r="AA125" i="35"/>
  <c r="AA141" i="35"/>
  <c r="AA157" i="35"/>
  <c r="AA173" i="35"/>
  <c r="AA189" i="35"/>
  <c r="AA205" i="35"/>
  <c r="AA17" i="35"/>
  <c r="AA33" i="35"/>
  <c r="AA49" i="35"/>
  <c r="AA65" i="35"/>
  <c r="AA81" i="35"/>
  <c r="AA97" i="35"/>
  <c r="AA113" i="35"/>
  <c r="AA129" i="35"/>
  <c r="AA145" i="35"/>
  <c r="AA161" i="35"/>
  <c r="AA177" i="35"/>
  <c r="AA193" i="35"/>
  <c r="AA21" i="35"/>
  <c r="AA37" i="35"/>
  <c r="AA53" i="35"/>
  <c r="AA69" i="35"/>
  <c r="AA85" i="35"/>
  <c r="AA101" i="35"/>
  <c r="AA117" i="35"/>
  <c r="AA133" i="35"/>
  <c r="AA149" i="35"/>
  <c r="AA165" i="35"/>
  <c r="AA181" i="35"/>
  <c r="AA197" i="35"/>
  <c r="AA57" i="35"/>
  <c r="AA121" i="35"/>
  <c r="AA185" i="35"/>
  <c r="AA15" i="35"/>
  <c r="AA31" i="35"/>
  <c r="AA47" i="35"/>
  <c r="AA63" i="35"/>
  <c r="AA79" i="35"/>
  <c r="AA95" i="35"/>
  <c r="AA111" i="35"/>
  <c r="AA127" i="35"/>
  <c r="AA143" i="35"/>
  <c r="AA159" i="35"/>
  <c r="AA175" i="35"/>
  <c r="AA191" i="35"/>
  <c r="AA207" i="35"/>
  <c r="AA20" i="35"/>
  <c r="AA52" i="35"/>
  <c r="AA84" i="35"/>
  <c r="AA116" i="35"/>
  <c r="AA148" i="35"/>
  <c r="AA180" i="35"/>
  <c r="AA30" i="35"/>
  <c r="AA72" i="35"/>
  <c r="AA114" i="35"/>
  <c r="AA158" i="35"/>
  <c r="AA200" i="35"/>
  <c r="AA22" i="35"/>
  <c r="AA78" i="35"/>
  <c r="AA134" i="35"/>
  <c r="AA192" i="35"/>
  <c r="AA9" i="35"/>
  <c r="AA7" i="35" s="1"/>
  <c r="AA73" i="35"/>
  <c r="AA137" i="35"/>
  <c r="AA201" i="35"/>
  <c r="AA19" i="35"/>
  <c r="AA35" i="35"/>
  <c r="AA51" i="35"/>
  <c r="AA67" i="35"/>
  <c r="AA83" i="35"/>
  <c r="AA99" i="35"/>
  <c r="AA115" i="35"/>
  <c r="AA131" i="35"/>
  <c r="AA147" i="35"/>
  <c r="AA163" i="35"/>
  <c r="AA179" i="35"/>
  <c r="AA195" i="35"/>
  <c r="AA28" i="35"/>
  <c r="AA60" i="35"/>
  <c r="AA92" i="35"/>
  <c r="AA124" i="35"/>
  <c r="AA156" i="35"/>
  <c r="AA188" i="35"/>
  <c r="AA40" i="35"/>
  <c r="AA82" i="35"/>
  <c r="AA126" i="35"/>
  <c r="AA168" i="35"/>
  <c r="AA34" i="35"/>
  <c r="AA90" i="35"/>
  <c r="AA150" i="35"/>
  <c r="AA206" i="35"/>
  <c r="AA25" i="35"/>
  <c r="AA89" i="35"/>
  <c r="AA153" i="35"/>
  <c r="AA23" i="35"/>
  <c r="AA39" i="35"/>
  <c r="AA55" i="35"/>
  <c r="AA71" i="35"/>
  <c r="AA87" i="35"/>
  <c r="AA103" i="35"/>
  <c r="AA119" i="35"/>
  <c r="AA135" i="35"/>
  <c r="AA151" i="35"/>
  <c r="AA167" i="35"/>
  <c r="AA183" i="35"/>
  <c r="AA199" i="35"/>
  <c r="AA36" i="35"/>
  <c r="AA68" i="35"/>
  <c r="AA100" i="35"/>
  <c r="AA132" i="35"/>
  <c r="AA164" i="35"/>
  <c r="AA196" i="35"/>
  <c r="AA50" i="35"/>
  <c r="AA94" i="35"/>
  <c r="AA136" i="35"/>
  <c r="AA178" i="35"/>
  <c r="AA48" i="35"/>
  <c r="AA106" i="35"/>
  <c r="AA162" i="35"/>
  <c r="AA27" i="35"/>
  <c r="AA91" i="35"/>
  <c r="AA155" i="35"/>
  <c r="AA76" i="35"/>
  <c r="AA204" i="35"/>
  <c r="AA146" i="35"/>
  <c r="AA120" i="35"/>
  <c r="AA54" i="35"/>
  <c r="AA110" i="35"/>
  <c r="AA166" i="35"/>
  <c r="AA42" i="35"/>
  <c r="AF42" i="35" s="1"/>
  <c r="AA154" i="35"/>
  <c r="AA102" i="35"/>
  <c r="AA32" i="35"/>
  <c r="AA56" i="35"/>
  <c r="AA118" i="35"/>
  <c r="AA41" i="35"/>
  <c r="AA43" i="35"/>
  <c r="AA107" i="35"/>
  <c r="AA171" i="35"/>
  <c r="AA108" i="35"/>
  <c r="AA18" i="35"/>
  <c r="AA190" i="35"/>
  <c r="AA176" i="35"/>
  <c r="AA10" i="35"/>
  <c r="AA66" i="35"/>
  <c r="AA122" i="35"/>
  <c r="AA182" i="35"/>
  <c r="AA70" i="35"/>
  <c r="AA184" i="35"/>
  <c r="AA16" i="35"/>
  <c r="AA130" i="35"/>
  <c r="AA88" i="35"/>
  <c r="AA112" i="35"/>
  <c r="AA174" i="35"/>
  <c r="AA75" i="35"/>
  <c r="AA203" i="35"/>
  <c r="AA44" i="35"/>
  <c r="AA104" i="35"/>
  <c r="AA105" i="35"/>
  <c r="AA59" i="35"/>
  <c r="AA123" i="35"/>
  <c r="AA187" i="35"/>
  <c r="AA12" i="35"/>
  <c r="AA140" i="35"/>
  <c r="AA62" i="35"/>
  <c r="AA24" i="35"/>
  <c r="AA80" i="35"/>
  <c r="AA138" i="35"/>
  <c r="AA194" i="35"/>
  <c r="AA98" i="35"/>
  <c r="AA46" i="35"/>
  <c r="AA160" i="35"/>
  <c r="AA144" i="35"/>
  <c r="AA170" i="35"/>
  <c r="AA169" i="35"/>
  <c r="AA11" i="35"/>
  <c r="AA139" i="35"/>
  <c r="AA172" i="35"/>
  <c r="AA64" i="35"/>
  <c r="AA38" i="35"/>
  <c r="AA142" i="35"/>
  <c r="AA152" i="35"/>
  <c r="AA128" i="35"/>
  <c r="AA74" i="35"/>
  <c r="AA208" i="35"/>
  <c r="AA186" i="35"/>
  <c r="AA202" i="35"/>
  <c r="AA96" i="35"/>
  <c r="AA14" i="35"/>
  <c r="AA58" i="35"/>
  <c r="AA198" i="35"/>
  <c r="AA86" i="35"/>
  <c r="AA26" i="35"/>
  <c r="ES94" i="42"/>
  <c r="EI96" i="42"/>
  <c r="ES96" i="42"/>
  <c r="FH82" i="42"/>
  <c r="EX94" i="42"/>
  <c r="FH94" i="42"/>
  <c r="EX96" i="42"/>
  <c r="FH96" i="42"/>
  <c r="AB118" i="35"/>
  <c r="AB21" i="35"/>
  <c r="AB37" i="35"/>
  <c r="AB53" i="35"/>
  <c r="AB69" i="35"/>
  <c r="AB85" i="35"/>
  <c r="AB101" i="35"/>
  <c r="AB117" i="35"/>
  <c r="AB133" i="35"/>
  <c r="AB149" i="35"/>
  <c r="AB165" i="35"/>
  <c r="AB181" i="35"/>
  <c r="AB197" i="35"/>
  <c r="AB9" i="35"/>
  <c r="AB25" i="35"/>
  <c r="AB41" i="35"/>
  <c r="AB57" i="35"/>
  <c r="AB73" i="35"/>
  <c r="AB89" i="35"/>
  <c r="AB105" i="35"/>
  <c r="AB121" i="35"/>
  <c r="AB137" i="35"/>
  <c r="AB153" i="35"/>
  <c r="AB169" i="35"/>
  <c r="AB185" i="35"/>
  <c r="AB13" i="35"/>
  <c r="AB29" i="35"/>
  <c r="AB45" i="35"/>
  <c r="AB61" i="35"/>
  <c r="AB77" i="35"/>
  <c r="AB93" i="35"/>
  <c r="AB109" i="35"/>
  <c r="AB125" i="35"/>
  <c r="AB141" i="35"/>
  <c r="AB157" i="35"/>
  <c r="AB173" i="35"/>
  <c r="AB189" i="35"/>
  <c r="AB49" i="35"/>
  <c r="AB113" i="35"/>
  <c r="AB177" i="35"/>
  <c r="AB23" i="35"/>
  <c r="AB39" i="35"/>
  <c r="AB55" i="35"/>
  <c r="AB71" i="35"/>
  <c r="AB87" i="35"/>
  <c r="AB103" i="35"/>
  <c r="AB119" i="35"/>
  <c r="AB135" i="35"/>
  <c r="AB151" i="35"/>
  <c r="AB167" i="35"/>
  <c r="AB183" i="35"/>
  <c r="AB10" i="35"/>
  <c r="AB42" i="35"/>
  <c r="AB74" i="35"/>
  <c r="AB106" i="35"/>
  <c r="AB138" i="35"/>
  <c r="AB170" i="35"/>
  <c r="AB199" i="35"/>
  <c r="AB52" i="35"/>
  <c r="AB94" i="35"/>
  <c r="AB136" i="35"/>
  <c r="AB180" i="35"/>
  <c r="AB48" i="35"/>
  <c r="AB108" i="35"/>
  <c r="AB164" i="35"/>
  <c r="AB208" i="35"/>
  <c r="AB65" i="35"/>
  <c r="AB129" i="35"/>
  <c r="AB193" i="35"/>
  <c r="AB11" i="35"/>
  <c r="AB27" i="35"/>
  <c r="AB43" i="35"/>
  <c r="AB59" i="35"/>
  <c r="AB75" i="35"/>
  <c r="AB91" i="35"/>
  <c r="AB107" i="35"/>
  <c r="AB123" i="35"/>
  <c r="AB139" i="35"/>
  <c r="AB155" i="35"/>
  <c r="AB171" i="35"/>
  <c r="AB187" i="35"/>
  <c r="AB18" i="35"/>
  <c r="AB50" i="35"/>
  <c r="AB82" i="35"/>
  <c r="AB114" i="35"/>
  <c r="AB146" i="35"/>
  <c r="AB178" i="35"/>
  <c r="AB203" i="35"/>
  <c r="AB20" i="35"/>
  <c r="AB62" i="35"/>
  <c r="AB104" i="35"/>
  <c r="AB148" i="35"/>
  <c r="AB190" i="35"/>
  <c r="AB64" i="35"/>
  <c r="AB120" i="35"/>
  <c r="AB176" i="35"/>
  <c r="AB17" i="35"/>
  <c r="AB81" i="35"/>
  <c r="AB145" i="35"/>
  <c r="AB15" i="35"/>
  <c r="AB31" i="35"/>
  <c r="AB47" i="35"/>
  <c r="AB63" i="35"/>
  <c r="AB79" i="35"/>
  <c r="AB95" i="35"/>
  <c r="AB111" i="35"/>
  <c r="AB127" i="35"/>
  <c r="AB143" i="35"/>
  <c r="AB159" i="35"/>
  <c r="AB175" i="35"/>
  <c r="AB191" i="35"/>
  <c r="AB26" i="35"/>
  <c r="AB58" i="35"/>
  <c r="AB90" i="35"/>
  <c r="AB122" i="35"/>
  <c r="AB154" i="35"/>
  <c r="AB186" i="35"/>
  <c r="AB207" i="35"/>
  <c r="AB30" i="35"/>
  <c r="AB72" i="35"/>
  <c r="AB116" i="35"/>
  <c r="AB158" i="35"/>
  <c r="AB198" i="35"/>
  <c r="AB22" i="35"/>
  <c r="AB78" i="35"/>
  <c r="AB134" i="35"/>
  <c r="AB192" i="35"/>
  <c r="AB33" i="35"/>
  <c r="AB19" i="35"/>
  <c r="AB83" i="35"/>
  <c r="AB147" i="35"/>
  <c r="AB130" i="35"/>
  <c r="AB126" i="35"/>
  <c r="AB150" i="35"/>
  <c r="AB12" i="35"/>
  <c r="AB68" i="35"/>
  <c r="AB124" i="35"/>
  <c r="AB182" i="35"/>
  <c r="AB70" i="35"/>
  <c r="AB184" i="35"/>
  <c r="AB16" i="35"/>
  <c r="AB132" i="35"/>
  <c r="AB28" i="35"/>
  <c r="AB88" i="35"/>
  <c r="AB172" i="35"/>
  <c r="AB97" i="35"/>
  <c r="AB35" i="35"/>
  <c r="AB99" i="35"/>
  <c r="AB163" i="35"/>
  <c r="AB34" i="35"/>
  <c r="AB162" i="35"/>
  <c r="AB168" i="35"/>
  <c r="AB201" i="35"/>
  <c r="AB24" i="35"/>
  <c r="AB80" i="35"/>
  <c r="AB140" i="35"/>
  <c r="AB195" i="35"/>
  <c r="AB100" i="35"/>
  <c r="AB205" i="35"/>
  <c r="AB46" i="35"/>
  <c r="AB160" i="35"/>
  <c r="AB86" i="35"/>
  <c r="AB144" i="35"/>
  <c r="AB131" i="35"/>
  <c r="AB98" i="35"/>
  <c r="AB92" i="35"/>
  <c r="AB161" i="35"/>
  <c r="AF161" i="35" s="1"/>
  <c r="AB51" i="35"/>
  <c r="AB115" i="35"/>
  <c r="AB179" i="35"/>
  <c r="AB66" i="35"/>
  <c r="AB194" i="35"/>
  <c r="AB40" i="35"/>
  <c r="AB204" i="35"/>
  <c r="AB36" i="35"/>
  <c r="AB38" i="35"/>
  <c r="AB96" i="35"/>
  <c r="AB152" i="35"/>
  <c r="AB202" i="35"/>
  <c r="AB14" i="35"/>
  <c r="AB128" i="35"/>
  <c r="AB76" i="35"/>
  <c r="AB188" i="35"/>
  <c r="AB142" i="35"/>
  <c r="AB200" i="35"/>
  <c r="AB56" i="35"/>
  <c r="AB67" i="35"/>
  <c r="AB84" i="35"/>
  <c r="AB54" i="35"/>
  <c r="AB156" i="35"/>
  <c r="AB102" i="35"/>
  <c r="AB196" i="35"/>
  <c r="AB32" i="35"/>
  <c r="AB112" i="35"/>
  <c r="AB44" i="35"/>
  <c r="AB110" i="35"/>
  <c r="AB206" i="35"/>
  <c r="AB166" i="35"/>
  <c r="AB60" i="35"/>
  <c r="AB174" i="35"/>
  <c r="AC15" i="35"/>
  <c r="AC31" i="35"/>
  <c r="AC47" i="35"/>
  <c r="AC63" i="35"/>
  <c r="AC79" i="35"/>
  <c r="AC95" i="35"/>
  <c r="AC111" i="35"/>
  <c r="AC127" i="35"/>
  <c r="AC143" i="35"/>
  <c r="AC159" i="35"/>
  <c r="AC175" i="35"/>
  <c r="AC191" i="35"/>
  <c r="AC207" i="35"/>
  <c r="AC13" i="35"/>
  <c r="AC34" i="35"/>
  <c r="AC56" i="35"/>
  <c r="AC77" i="35"/>
  <c r="AC98" i="35"/>
  <c r="AC120" i="35"/>
  <c r="AC141" i="35"/>
  <c r="AC162" i="35"/>
  <c r="AC184" i="35"/>
  <c r="AC205" i="35"/>
  <c r="AC33" i="35"/>
  <c r="AC62" i="35"/>
  <c r="AC90" i="35"/>
  <c r="AC118" i="35"/>
  <c r="AC148" i="35"/>
  <c r="AC176" i="35"/>
  <c r="AC204" i="35"/>
  <c r="AC19" i="35"/>
  <c r="AC35" i="35"/>
  <c r="AC51" i="35"/>
  <c r="AC67" i="35"/>
  <c r="AC83" i="35"/>
  <c r="AC99" i="35"/>
  <c r="AC115" i="35"/>
  <c r="AC131" i="35"/>
  <c r="AC147" i="35"/>
  <c r="AC163" i="35"/>
  <c r="AC179" i="35"/>
  <c r="AC195" i="35"/>
  <c r="AC18" i="35"/>
  <c r="AC40" i="35"/>
  <c r="AC61" i="35"/>
  <c r="AC82" i="35"/>
  <c r="AC104" i="35"/>
  <c r="AC125" i="35"/>
  <c r="AC146" i="35"/>
  <c r="AC168" i="35"/>
  <c r="AC189" i="35"/>
  <c r="AC12" i="35"/>
  <c r="AC7" i="35" s="1"/>
  <c r="AC41" i="35"/>
  <c r="AC69" i="35"/>
  <c r="AC97" i="35"/>
  <c r="AC126" i="35"/>
  <c r="AC154" i="35"/>
  <c r="AC182" i="35"/>
  <c r="AC23" i="35"/>
  <c r="AC39" i="35"/>
  <c r="AC55" i="35"/>
  <c r="AC71" i="35"/>
  <c r="AC87" i="35"/>
  <c r="AC103" i="35"/>
  <c r="AC119" i="35"/>
  <c r="AC135" i="35"/>
  <c r="AC151" i="35"/>
  <c r="AC167" i="35"/>
  <c r="AC183" i="35"/>
  <c r="AC199" i="35"/>
  <c r="AC24" i="35"/>
  <c r="AC45" i="35"/>
  <c r="AC66" i="35"/>
  <c r="AC88" i="35"/>
  <c r="AC109" i="35"/>
  <c r="AC130" i="35"/>
  <c r="AC152" i="35"/>
  <c r="AC173" i="35"/>
  <c r="AC194" i="35"/>
  <c r="AC20" i="35"/>
  <c r="AC48" i="35"/>
  <c r="AC76" i="35"/>
  <c r="AC105" i="35"/>
  <c r="AC133" i="35"/>
  <c r="AC161" i="35"/>
  <c r="AC190" i="35"/>
  <c r="AC27" i="35"/>
  <c r="AC91" i="35"/>
  <c r="AC155" i="35"/>
  <c r="AC50" i="35"/>
  <c r="AC136" i="35"/>
  <c r="AC84" i="35"/>
  <c r="AC197" i="35"/>
  <c r="AC21" i="35"/>
  <c r="AC49" i="35"/>
  <c r="AC78" i="35"/>
  <c r="AC106" i="35"/>
  <c r="AC134" i="35"/>
  <c r="AC164" i="35"/>
  <c r="AC192" i="35"/>
  <c r="AC44" i="35"/>
  <c r="AC101" i="35"/>
  <c r="AC158" i="35"/>
  <c r="AC17" i="35"/>
  <c r="AC74" i="35"/>
  <c r="AC132" i="35"/>
  <c r="AC188" i="35"/>
  <c r="AC25" i="35"/>
  <c r="AC138" i="35"/>
  <c r="AC37" i="35"/>
  <c r="AC150" i="35"/>
  <c r="AC96" i="35"/>
  <c r="AC43" i="35"/>
  <c r="AC107" i="35"/>
  <c r="AC171" i="35"/>
  <c r="AC72" i="35"/>
  <c r="AC157" i="35"/>
  <c r="AC112" i="35"/>
  <c r="AC28" i="35"/>
  <c r="AC57" i="35"/>
  <c r="AC85" i="35"/>
  <c r="AC113" i="35"/>
  <c r="AC142" i="35"/>
  <c r="AC170" i="35"/>
  <c r="AC198" i="35"/>
  <c r="AC58" i="35"/>
  <c r="AC116" i="35"/>
  <c r="AC172" i="35"/>
  <c r="AC32" i="35"/>
  <c r="AC89" i="35"/>
  <c r="AC145" i="35"/>
  <c r="AC202" i="35"/>
  <c r="AC53" i="35"/>
  <c r="AC166" i="35"/>
  <c r="AC65" i="35"/>
  <c r="AC180" i="35"/>
  <c r="AC10" i="35"/>
  <c r="AC124" i="35"/>
  <c r="AC193" i="35"/>
  <c r="AC75" i="35"/>
  <c r="AC203" i="35"/>
  <c r="AC29" i="35"/>
  <c r="AC200" i="35"/>
  <c r="AC169" i="35"/>
  <c r="AC59" i="35"/>
  <c r="AC123" i="35"/>
  <c r="AC187" i="35"/>
  <c r="AC93" i="35"/>
  <c r="AC178" i="35"/>
  <c r="AC26" i="35"/>
  <c r="AC140" i="35"/>
  <c r="AC36" i="35"/>
  <c r="AC64" i="35"/>
  <c r="AC92" i="35"/>
  <c r="AC121" i="35"/>
  <c r="AC149" i="35"/>
  <c r="AC177" i="35"/>
  <c r="AC206" i="35"/>
  <c r="AC16" i="35"/>
  <c r="AC73" i="35"/>
  <c r="AC129" i="35"/>
  <c r="AC186" i="35"/>
  <c r="AC46" i="35"/>
  <c r="AC102" i="35"/>
  <c r="AC160" i="35"/>
  <c r="AC81" i="35"/>
  <c r="AC196" i="35"/>
  <c r="AC94" i="35"/>
  <c r="AC208" i="35"/>
  <c r="AC38" i="35"/>
  <c r="AC153" i="35"/>
  <c r="AC80" i="35"/>
  <c r="AC11" i="35"/>
  <c r="AC139" i="35"/>
  <c r="AC114" i="35"/>
  <c r="AC54" i="35"/>
  <c r="AC42" i="35"/>
  <c r="AC156" i="35"/>
  <c r="AC201" i="35"/>
  <c r="AC174" i="35"/>
  <c r="AC122" i="35"/>
  <c r="AC181" i="35"/>
  <c r="AC100" i="35"/>
  <c r="AC128" i="35"/>
  <c r="AC9" i="35"/>
  <c r="AC68" i="35"/>
  <c r="AC70" i="35"/>
  <c r="AC185" i="35"/>
  <c r="AC30" i="35"/>
  <c r="AC110" i="35"/>
  <c r="AC86" i="35"/>
  <c r="AC60" i="35"/>
  <c r="AC14" i="35"/>
  <c r="AC144" i="35"/>
  <c r="AC117" i="35"/>
  <c r="AC108" i="35"/>
  <c r="AC137" i="35"/>
  <c r="AC22" i="35"/>
  <c r="AC52" i="35"/>
  <c r="AC165" i="35"/>
  <c r="AD23" i="35"/>
  <c r="AD39" i="35"/>
  <c r="AD55" i="35"/>
  <c r="AD71" i="35"/>
  <c r="AD87" i="35"/>
  <c r="AD103" i="35"/>
  <c r="AD119" i="35"/>
  <c r="AD135" i="35"/>
  <c r="AD151" i="35"/>
  <c r="AD167" i="35"/>
  <c r="AD183" i="35"/>
  <c r="AD25" i="35"/>
  <c r="AD46" i="35"/>
  <c r="AD68" i="35"/>
  <c r="AD89" i="35"/>
  <c r="AD110" i="35"/>
  <c r="AD132" i="35"/>
  <c r="AD153" i="35"/>
  <c r="AD174" i="35"/>
  <c r="AD193" i="35"/>
  <c r="AD32" i="35"/>
  <c r="AD60" i="35"/>
  <c r="AD88" i="35"/>
  <c r="AD117" i="35"/>
  <c r="AD145" i="35"/>
  <c r="AD173" i="35"/>
  <c r="AD198" i="35"/>
  <c r="AD11" i="35"/>
  <c r="AD27" i="35"/>
  <c r="AD43" i="35"/>
  <c r="AD59" i="35"/>
  <c r="AD75" i="35"/>
  <c r="AD91" i="35"/>
  <c r="AD107" i="35"/>
  <c r="AD123" i="35"/>
  <c r="AD139" i="35"/>
  <c r="AD155" i="35"/>
  <c r="AD171" i="35"/>
  <c r="AD9" i="35"/>
  <c r="AD30" i="35"/>
  <c r="AD52" i="35"/>
  <c r="AD73" i="35"/>
  <c r="AD94" i="35"/>
  <c r="AD116" i="35"/>
  <c r="AD137" i="35"/>
  <c r="AD158" i="35"/>
  <c r="AD180" i="35"/>
  <c r="AD197" i="35"/>
  <c r="AD10" i="35"/>
  <c r="AD38" i="35"/>
  <c r="AD66" i="35"/>
  <c r="AD96" i="35"/>
  <c r="AD124" i="35"/>
  <c r="AD152" i="35"/>
  <c r="AD181" i="35"/>
  <c r="AD203" i="35"/>
  <c r="AD15" i="35"/>
  <c r="AD31" i="35"/>
  <c r="AD47" i="35"/>
  <c r="AD63" i="35"/>
  <c r="AD79" i="35"/>
  <c r="AD95" i="35"/>
  <c r="AD111" i="35"/>
  <c r="AD127" i="35"/>
  <c r="AD143" i="35"/>
  <c r="AD159" i="35"/>
  <c r="AD175" i="35"/>
  <c r="AD14" i="35"/>
  <c r="AD36" i="35"/>
  <c r="AD57" i="35"/>
  <c r="AD78" i="35"/>
  <c r="AD100" i="35"/>
  <c r="AD121" i="35"/>
  <c r="AD142" i="35"/>
  <c r="AD164" i="35"/>
  <c r="AD185" i="35"/>
  <c r="AD201" i="35"/>
  <c r="AD17" i="35"/>
  <c r="AD45" i="35"/>
  <c r="AD74" i="35"/>
  <c r="AD102" i="35"/>
  <c r="AD130" i="35"/>
  <c r="AD160" i="35"/>
  <c r="AD187" i="35"/>
  <c r="AD19" i="35"/>
  <c r="AD83" i="35"/>
  <c r="AD147" i="35"/>
  <c r="AD20" i="35"/>
  <c r="AD105" i="35"/>
  <c r="AD189" i="35"/>
  <c r="AD109" i="35"/>
  <c r="AD208" i="35"/>
  <c r="AD18" i="35"/>
  <c r="AD48" i="35"/>
  <c r="AD76" i="35"/>
  <c r="AD104" i="35"/>
  <c r="AD133" i="35"/>
  <c r="AD161" i="35"/>
  <c r="AD188" i="35"/>
  <c r="AD21" i="35"/>
  <c r="AD77" i="35"/>
  <c r="AD134" i="35"/>
  <c r="AD190" i="35"/>
  <c r="AD50" i="35"/>
  <c r="AD108" i="35"/>
  <c r="AD165" i="35"/>
  <c r="AD56" i="35"/>
  <c r="AD170" i="35"/>
  <c r="AD58" i="35"/>
  <c r="AD172" i="35"/>
  <c r="AD13" i="35"/>
  <c r="AD128" i="35"/>
  <c r="AD16" i="35"/>
  <c r="AD35" i="35"/>
  <c r="AD99" i="35"/>
  <c r="AD163" i="35"/>
  <c r="AD41" i="35"/>
  <c r="AD126" i="35"/>
  <c r="AD205" i="35"/>
  <c r="AD24" i="35"/>
  <c r="AD138" i="35"/>
  <c r="AD26" i="35"/>
  <c r="AD54" i="35"/>
  <c r="AD82" i="35"/>
  <c r="AD112" i="35"/>
  <c r="AD140" i="35"/>
  <c r="AD168" i="35"/>
  <c r="AD194" i="35"/>
  <c r="AD34" i="35"/>
  <c r="AD92" i="35"/>
  <c r="AD149" i="35"/>
  <c r="AD200" i="35"/>
  <c r="AD65" i="35"/>
  <c r="AD122" i="35"/>
  <c r="AD178" i="35"/>
  <c r="AD85" i="35"/>
  <c r="AD195" i="35"/>
  <c r="AD86" i="35"/>
  <c r="AD196" i="35"/>
  <c r="AD42" i="35"/>
  <c r="AD156" i="35"/>
  <c r="AD131" i="35"/>
  <c r="AD169" i="35"/>
  <c r="AD192" i="35"/>
  <c r="AD51" i="35"/>
  <c r="AD115" i="35"/>
  <c r="AD179" i="35"/>
  <c r="AD62" i="35"/>
  <c r="AD148" i="35"/>
  <c r="AD53" i="35"/>
  <c r="AD166" i="35"/>
  <c r="AD33" i="35"/>
  <c r="AD61" i="35"/>
  <c r="AD90" i="35"/>
  <c r="AD118" i="35"/>
  <c r="AD146" i="35"/>
  <c r="AD176" i="35"/>
  <c r="AD199" i="35"/>
  <c r="AD49" i="35"/>
  <c r="AD106" i="35"/>
  <c r="AD162" i="35"/>
  <c r="AD22" i="35"/>
  <c r="AD80" i="35"/>
  <c r="AD136" i="35"/>
  <c r="AD191" i="35"/>
  <c r="AD113" i="35"/>
  <c r="AD114" i="35"/>
  <c r="AD70" i="35"/>
  <c r="AD184" i="35"/>
  <c r="AD67" i="35"/>
  <c r="AD84" i="35"/>
  <c r="AD81" i="35"/>
  <c r="AD69" i="35"/>
  <c r="AD182" i="35"/>
  <c r="AD202" i="35"/>
  <c r="AD125" i="35"/>
  <c r="AD120" i="35"/>
  <c r="AD93" i="35"/>
  <c r="AD154" i="35"/>
  <c r="AD177" i="35"/>
  <c r="AD150" i="35"/>
  <c r="AD129" i="35"/>
  <c r="AD97" i="35"/>
  <c r="AD204" i="35"/>
  <c r="AD64" i="35"/>
  <c r="AD37" i="35"/>
  <c r="AD29" i="35"/>
  <c r="AD98" i="35"/>
  <c r="AD12" i="35"/>
  <c r="AD28" i="35"/>
  <c r="AD144" i="35"/>
  <c r="AD206" i="35"/>
  <c r="AD40" i="35"/>
  <c r="AD141" i="35"/>
  <c r="AD157" i="35"/>
  <c r="AD72" i="35"/>
  <c r="AD101" i="35"/>
  <c r="AD44" i="35"/>
  <c r="AD207" i="35"/>
  <c r="AD186" i="35"/>
  <c r="J31" i="51"/>
  <c r="AE9" i="35"/>
  <c r="AE25" i="35"/>
  <c r="AE41" i="35"/>
  <c r="AE57" i="35"/>
  <c r="AE73" i="35"/>
  <c r="AE89" i="35"/>
  <c r="AE105" i="35"/>
  <c r="AE121" i="35"/>
  <c r="AE19" i="35"/>
  <c r="AE40" i="35"/>
  <c r="AE62" i="35"/>
  <c r="AE83" i="35"/>
  <c r="AE104" i="35"/>
  <c r="AE13" i="35"/>
  <c r="AE29" i="35"/>
  <c r="AE45" i="35"/>
  <c r="AE61" i="35"/>
  <c r="AE77" i="35"/>
  <c r="AE93" i="35"/>
  <c r="AE109" i="35"/>
  <c r="AE24" i="35"/>
  <c r="AE46" i="35"/>
  <c r="AE67" i="35"/>
  <c r="AE88" i="35"/>
  <c r="AE110" i="35"/>
  <c r="AE17" i="35"/>
  <c r="AE33" i="35"/>
  <c r="AE49" i="35"/>
  <c r="AE65" i="35"/>
  <c r="AE81" i="35"/>
  <c r="AE97" i="35"/>
  <c r="AE113" i="35"/>
  <c r="AE53" i="35"/>
  <c r="AE117" i="35"/>
  <c r="AE51" i="35"/>
  <c r="AE94" i="35"/>
  <c r="AE125" i="35"/>
  <c r="AE141" i="35"/>
  <c r="AE157" i="35"/>
  <c r="AE173" i="35"/>
  <c r="AE189" i="35"/>
  <c r="AE205" i="35"/>
  <c r="AE10" i="35"/>
  <c r="AE31" i="35"/>
  <c r="AE52" i="35"/>
  <c r="AE74" i="35"/>
  <c r="AE95" i="35"/>
  <c r="AE116" i="35"/>
  <c r="AF116" i="35"/>
  <c r="AE134" i="35"/>
  <c r="AE150" i="35"/>
  <c r="AE166" i="35"/>
  <c r="AE182" i="35"/>
  <c r="AE198" i="35"/>
  <c r="AE39" i="35"/>
  <c r="AE82" i="35"/>
  <c r="AE124" i="35"/>
  <c r="AE156" i="35"/>
  <c r="AE188" i="35"/>
  <c r="AE11" i="35"/>
  <c r="AE54" i="35"/>
  <c r="AE96" i="35"/>
  <c r="AE135" i="35"/>
  <c r="AE167" i="35"/>
  <c r="AE199" i="35"/>
  <c r="AE59" i="35"/>
  <c r="AE139" i="35"/>
  <c r="AE203" i="35"/>
  <c r="AE66" i="35"/>
  <c r="AE144" i="35"/>
  <c r="AE208" i="35"/>
  <c r="AE27" i="35"/>
  <c r="AF27" i="35"/>
  <c r="AE112" i="35"/>
  <c r="AE179" i="35"/>
  <c r="AE200" i="35"/>
  <c r="AE69" i="35"/>
  <c r="AE14" i="35"/>
  <c r="AE56" i="35"/>
  <c r="AE99" i="35"/>
  <c r="AE129" i="35"/>
  <c r="AE145" i="35"/>
  <c r="AE161" i="35"/>
  <c r="AE177" i="35"/>
  <c r="AE193" i="35"/>
  <c r="AE15" i="35"/>
  <c r="AE36" i="35"/>
  <c r="AE58" i="35"/>
  <c r="AE79" i="35"/>
  <c r="AE100" i="35"/>
  <c r="AE122" i="35"/>
  <c r="AE138" i="35"/>
  <c r="AE154" i="35"/>
  <c r="AE170" i="35"/>
  <c r="AE186" i="35"/>
  <c r="AE202" i="35"/>
  <c r="AE50" i="35"/>
  <c r="AE92" i="35"/>
  <c r="AE132" i="35"/>
  <c r="AE164" i="35"/>
  <c r="AE196" i="35"/>
  <c r="AE22" i="35"/>
  <c r="AE64" i="35"/>
  <c r="AE107" i="35"/>
  <c r="AE143" i="35"/>
  <c r="AE175" i="35"/>
  <c r="AE207" i="35"/>
  <c r="AE80" i="35"/>
  <c r="AE155" i="35"/>
  <c r="AE87" i="35"/>
  <c r="AE160" i="35"/>
  <c r="AE48" i="35"/>
  <c r="AE131" i="35"/>
  <c r="AE195" i="35"/>
  <c r="AE136" i="35"/>
  <c r="AE101" i="35"/>
  <c r="AE78" i="35"/>
  <c r="AE21" i="35"/>
  <c r="AE85" i="35"/>
  <c r="AE30" i="35"/>
  <c r="AE72" i="35"/>
  <c r="AE115" i="35"/>
  <c r="AE133" i="35"/>
  <c r="AE149" i="35"/>
  <c r="AE165" i="35"/>
  <c r="AE181" i="35"/>
  <c r="AE197" i="35"/>
  <c r="AE20" i="35"/>
  <c r="AE42" i="35"/>
  <c r="AE63" i="35"/>
  <c r="AE84" i="35"/>
  <c r="AE106" i="35"/>
  <c r="AE126" i="35"/>
  <c r="AE142" i="35"/>
  <c r="AE158" i="35"/>
  <c r="AE174" i="35"/>
  <c r="AE190" i="35"/>
  <c r="AE206" i="35"/>
  <c r="AE18" i="35"/>
  <c r="AE60" i="35"/>
  <c r="AE103" i="35"/>
  <c r="AF103" i="35"/>
  <c r="AE140" i="35"/>
  <c r="AE172" i="35"/>
  <c r="AE204" i="35"/>
  <c r="AE32" i="35"/>
  <c r="AE75" i="35"/>
  <c r="AE118" i="35"/>
  <c r="AE151" i="35"/>
  <c r="AE183" i="35"/>
  <c r="AE16" i="35"/>
  <c r="AE102" i="35"/>
  <c r="AE171" i="35"/>
  <c r="AE23" i="35"/>
  <c r="AE108" i="35"/>
  <c r="AE176" i="35"/>
  <c r="AE70" i="35"/>
  <c r="AE147" i="35"/>
  <c r="AE55" i="35"/>
  <c r="AE37" i="35"/>
  <c r="AE35" i="35"/>
  <c r="AE137" i="35"/>
  <c r="AE201" i="35"/>
  <c r="AE68" i="35"/>
  <c r="AF68" i="35"/>
  <c r="AE146" i="35"/>
  <c r="AE28" i="35"/>
  <c r="AE180" i="35"/>
  <c r="AF180" i="35"/>
  <c r="AE159" i="35"/>
  <c r="AE38" i="35"/>
  <c r="AE128" i="35"/>
  <c r="AE163" i="35"/>
  <c r="AE169" i="35"/>
  <c r="AE111" i="35"/>
  <c r="AE185" i="35"/>
  <c r="AF185" i="35"/>
  <c r="AE130" i="35"/>
  <c r="AE153" i="35"/>
  <c r="AE90" i="35"/>
  <c r="AE162" i="35"/>
  <c r="AE71" i="35"/>
  <c r="AE43" i="35"/>
  <c r="AE191" i="35"/>
  <c r="AE123" i="35"/>
  <c r="AE192" i="35"/>
  <c r="AE26" i="35"/>
  <c r="AE178" i="35"/>
  <c r="AE114" i="35"/>
  <c r="AE86" i="35"/>
  <c r="AE187" i="35"/>
  <c r="AE120" i="35"/>
  <c r="AE47" i="35"/>
  <c r="AE194" i="35"/>
  <c r="AE148" i="35"/>
  <c r="AE127" i="35"/>
  <c r="AE44" i="35"/>
  <c r="AE91" i="35"/>
  <c r="AF91" i="35"/>
  <c r="AE184" i="35"/>
  <c r="AE119" i="35"/>
  <c r="AE168" i="35"/>
  <c r="AE76" i="35"/>
  <c r="AE98" i="35"/>
  <c r="AE12" i="35"/>
  <c r="AE34" i="35"/>
  <c r="AE152" i="35"/>
  <c r="K31" i="51"/>
  <c r="L31" i="51" s="1"/>
  <c r="M31" i="51" s="1"/>
  <c r="J61" i="51" s="1"/>
  <c r="K57" i="40"/>
  <c r="K103" i="40"/>
  <c r="K186" i="40"/>
  <c r="J179" i="40"/>
  <c r="E12" i="40"/>
  <c r="K42" i="40"/>
  <c r="F116" i="40"/>
  <c r="E115" i="40"/>
  <c r="G115" i="40"/>
  <c r="I190" i="40"/>
  <c r="K52" i="40"/>
  <c r="L183" i="40"/>
  <c r="G42" i="40"/>
  <c r="F62" i="40"/>
  <c r="M58" i="40"/>
  <c r="F17" i="40"/>
  <c r="M49" i="40"/>
  <c r="J188" i="40"/>
  <c r="M156" i="40"/>
  <c r="E47" i="40"/>
  <c r="F113" i="40"/>
  <c r="L52" i="40"/>
  <c r="N45" i="40"/>
  <c r="F10" i="40"/>
  <c r="E40" i="40"/>
  <c r="K158" i="40"/>
  <c r="N109" i="40"/>
  <c r="H157" i="40"/>
  <c r="N112" i="40"/>
  <c r="L12" i="40"/>
  <c r="I188" i="40"/>
  <c r="I116" i="40"/>
  <c r="L61" i="40"/>
  <c r="E51" i="40"/>
  <c r="J152" i="40"/>
  <c r="M102" i="40"/>
  <c r="K53" i="40"/>
  <c r="I58" i="40"/>
  <c r="K98" i="40"/>
  <c r="N51" i="40"/>
  <c r="F162" i="40"/>
  <c r="J56" i="40"/>
  <c r="I178" i="40"/>
  <c r="F42" i="40"/>
  <c r="M57" i="40"/>
  <c r="F179" i="40"/>
  <c r="J115" i="40"/>
  <c r="J116" i="40"/>
  <c r="H115" i="40"/>
  <c r="M113" i="40"/>
  <c r="J61" i="40"/>
  <c r="H171" i="40"/>
  <c r="K55" i="40"/>
  <c r="N56" i="40"/>
  <c r="N49" i="40"/>
  <c r="I48" i="40"/>
  <c r="K62" i="40"/>
  <c r="L159" i="40"/>
  <c r="K160" i="40"/>
  <c r="N103" i="40"/>
  <c r="L53" i="40"/>
  <c r="E176" i="40"/>
  <c r="J14" i="40"/>
  <c r="N50" i="40"/>
  <c r="M182" i="40"/>
  <c r="F175" i="40"/>
  <c r="J54" i="40"/>
  <c r="I50" i="40"/>
  <c r="H15" i="40"/>
  <c r="F51" i="40"/>
  <c r="G54" i="40"/>
  <c r="I182" i="40"/>
  <c r="E42" i="40"/>
  <c r="H102" i="40"/>
  <c r="J175" i="40"/>
  <c r="N172" i="40"/>
  <c r="N113" i="40"/>
  <c r="L164" i="40"/>
  <c r="E60" i="40"/>
  <c r="J151" i="40"/>
  <c r="K49" i="40"/>
  <c r="F163" i="40"/>
  <c r="L50" i="40"/>
  <c r="N163" i="40"/>
  <c r="I162" i="40"/>
  <c r="M109" i="40"/>
  <c r="K154" i="40"/>
  <c r="I151" i="40"/>
  <c r="E175" i="40"/>
  <c r="F153" i="40"/>
  <c r="L45" i="40"/>
  <c r="M177" i="40"/>
  <c r="M178" i="40"/>
  <c r="H54" i="40"/>
  <c r="F158" i="40"/>
  <c r="E103" i="40"/>
  <c r="E44" i="40"/>
  <c r="L54" i="40"/>
  <c r="K15" i="40"/>
  <c r="N162" i="40"/>
  <c r="J46" i="40"/>
  <c r="N20" i="51"/>
  <c r="N44" i="40"/>
  <c r="I47" i="40"/>
  <c r="K46" i="40"/>
  <c r="H101" i="40"/>
  <c r="M15" i="40"/>
  <c r="E10" i="40"/>
  <c r="K113" i="40"/>
  <c r="M44" i="40"/>
  <c r="E179" i="40"/>
  <c r="J189" i="40"/>
  <c r="G101" i="40"/>
  <c r="F20" i="51"/>
  <c r="N111" i="40"/>
  <c r="N116" i="40"/>
  <c r="F166" i="40"/>
  <c r="F159" i="40"/>
  <c r="L14" i="40"/>
  <c r="I104" i="40"/>
  <c r="M152" i="40"/>
  <c r="E17" i="40"/>
  <c r="I185" i="40"/>
  <c r="I14" i="40"/>
  <c r="I10" i="40"/>
  <c r="L166" i="40"/>
  <c r="G20" i="51"/>
  <c r="E162" i="40"/>
  <c r="J174" i="40"/>
  <c r="J18" i="40"/>
  <c r="L101" i="40"/>
  <c r="G147" i="40"/>
  <c r="H116" i="40"/>
  <c r="L176" i="40"/>
  <c r="H181" i="40"/>
  <c r="F53" i="40"/>
  <c r="G116" i="40"/>
  <c r="K112" i="40"/>
  <c r="K20" i="51"/>
  <c r="L113" i="40"/>
  <c r="N53" i="40"/>
  <c r="I54" i="40"/>
  <c r="E177" i="40"/>
  <c r="N16" i="40"/>
  <c r="M53" i="40"/>
  <c r="M187" i="40"/>
  <c r="G152" i="40"/>
  <c r="N160" i="40"/>
  <c r="E159" i="40"/>
  <c r="G104" i="40"/>
  <c r="N147" i="40"/>
  <c r="H165" i="40"/>
  <c r="N100" i="40"/>
  <c r="N157" i="40"/>
  <c r="E183" i="40"/>
  <c r="J47" i="40"/>
  <c r="L155" i="40"/>
  <c r="J109" i="40"/>
  <c r="K147" i="40"/>
  <c r="M159" i="40"/>
  <c r="K185" i="40"/>
  <c r="L175" i="40"/>
  <c r="G182" i="40"/>
  <c r="L165" i="40"/>
  <c r="M14" i="40"/>
  <c r="G53" i="40"/>
  <c r="J60" i="40"/>
  <c r="G112" i="40"/>
  <c r="L98" i="40"/>
  <c r="I98" i="40"/>
  <c r="J45" i="40"/>
  <c r="F178" i="40"/>
  <c r="L48" i="40"/>
  <c r="J183" i="40"/>
  <c r="K56" i="40"/>
  <c r="N171" i="40"/>
  <c r="F154" i="40"/>
  <c r="F182" i="40"/>
  <c r="H57" i="40"/>
  <c r="E178" i="40"/>
  <c r="K189" i="40"/>
  <c r="L111" i="40"/>
  <c r="I183" i="40"/>
  <c r="M62" i="40"/>
  <c r="L156" i="40"/>
  <c r="J166" i="40"/>
  <c r="F102" i="40"/>
  <c r="H190" i="40"/>
  <c r="H158" i="40"/>
  <c r="H14" i="40"/>
  <c r="M186" i="40"/>
  <c r="F115" i="40"/>
  <c r="L56" i="40"/>
  <c r="F48" i="40"/>
  <c r="F98" i="40"/>
  <c r="L49" i="40"/>
  <c r="J50" i="40"/>
  <c r="J153" i="40"/>
  <c r="L158" i="40"/>
  <c r="N115" i="40"/>
  <c r="N184" i="40"/>
  <c r="M151" i="40"/>
  <c r="I165" i="40"/>
  <c r="F44" i="40"/>
  <c r="H58" i="40"/>
  <c r="L110" i="40"/>
  <c r="K173" i="40"/>
  <c r="G100" i="40"/>
  <c r="H166" i="40"/>
  <c r="I166" i="40"/>
  <c r="M98" i="40"/>
  <c r="H153" i="40"/>
  <c r="K171" i="40"/>
  <c r="J40" i="40"/>
  <c r="K174" i="40"/>
  <c r="I43" i="40"/>
  <c r="G12" i="40"/>
  <c r="E41" i="40"/>
  <c r="K10" i="40"/>
  <c r="F177" i="40"/>
  <c r="G157" i="40"/>
  <c r="N165" i="40"/>
  <c r="I18" i="40"/>
  <c r="K157" i="40"/>
  <c r="H112" i="40"/>
  <c r="K102" i="40"/>
  <c r="N153" i="40"/>
  <c r="F172" i="40"/>
  <c r="M116" i="40"/>
  <c r="M173" i="40"/>
  <c r="K60" i="40"/>
  <c r="G174" i="40"/>
  <c r="L44" i="40"/>
  <c r="I177" i="40"/>
  <c r="M158" i="40"/>
  <c r="K172" i="40"/>
  <c r="G189" i="40"/>
  <c r="J186" i="40"/>
  <c r="J57" i="40"/>
  <c r="J62" i="40"/>
  <c r="G151" i="40"/>
  <c r="E52" i="40"/>
  <c r="H103" i="40"/>
  <c r="I157" i="40"/>
  <c r="J162" i="40"/>
  <c r="I15" i="40"/>
  <c r="L40" i="40"/>
  <c r="F150" i="40"/>
  <c r="F164" i="40"/>
  <c r="F187" i="40"/>
  <c r="E101" i="40"/>
  <c r="G51" i="40"/>
  <c r="M171" i="40"/>
  <c r="N58" i="40"/>
  <c r="M160" i="40"/>
  <c r="J17" i="40"/>
  <c r="M147" i="40"/>
  <c r="J160" i="40"/>
  <c r="J103" i="40"/>
  <c r="I152" i="40"/>
  <c r="K182" i="40"/>
  <c r="N180" i="40"/>
  <c r="N55" i="40"/>
  <c r="J164" i="40"/>
  <c r="I100" i="40"/>
  <c r="F58" i="40"/>
  <c r="G49" i="40"/>
  <c r="M59" i="40"/>
  <c r="N152" i="40"/>
  <c r="E109" i="40"/>
  <c r="L114" i="40"/>
  <c r="G158" i="40"/>
  <c r="E157" i="40"/>
  <c r="K51" i="40"/>
  <c r="L47" i="40"/>
  <c r="I96" i="40"/>
  <c r="I60" i="40"/>
  <c r="G96" i="40"/>
  <c r="M115" i="40"/>
  <c r="G178" i="40"/>
  <c r="K61" i="40"/>
  <c r="F112" i="40"/>
  <c r="I161" i="40"/>
  <c r="L177" i="40"/>
  <c r="L162" i="40"/>
  <c r="L179" i="40"/>
  <c r="G173" i="40"/>
  <c r="I12" i="40"/>
  <c r="K179" i="40"/>
  <c r="L102" i="40"/>
  <c r="E154" i="40"/>
  <c r="G150" i="40"/>
  <c r="J182" i="40"/>
  <c r="L46" i="40"/>
  <c r="I163" i="40"/>
  <c r="E99" i="40"/>
  <c r="J59" i="40"/>
  <c r="N104" i="40"/>
  <c r="E100" i="40"/>
  <c r="N114" i="40"/>
  <c r="F56" i="40"/>
  <c r="F61" i="40"/>
  <c r="I56" i="40"/>
  <c r="H163" i="40"/>
  <c r="I186" i="40"/>
  <c r="M56" i="40"/>
  <c r="I158" i="40"/>
  <c r="J20" i="51"/>
  <c r="F45" i="40"/>
  <c r="F184" i="40"/>
  <c r="J154" i="40"/>
  <c r="L157" i="40"/>
  <c r="N189" i="40"/>
  <c r="J181" i="40"/>
  <c r="E45" i="40"/>
  <c r="H104" i="40"/>
  <c r="E153" i="40"/>
  <c r="I57" i="40"/>
  <c r="M163" i="40"/>
  <c r="K156" i="40"/>
  <c r="M188" i="40"/>
  <c r="G43" i="40"/>
  <c r="L10" i="40"/>
  <c r="N159" i="40"/>
  <c r="I160" i="40"/>
  <c r="J110" i="40"/>
  <c r="M18" i="40"/>
  <c r="L163" i="40"/>
  <c r="N12" i="40"/>
  <c r="G160" i="40"/>
  <c r="E171" i="40"/>
  <c r="H182" i="40"/>
  <c r="N186" i="40"/>
  <c r="L43" i="40"/>
  <c r="N182" i="40"/>
  <c r="N14" i="40"/>
  <c r="I51" i="40"/>
  <c r="M100" i="40"/>
  <c r="M60" i="40"/>
  <c r="L42" i="40"/>
  <c r="G184" i="40"/>
  <c r="N101" i="40"/>
  <c r="F151" i="40"/>
  <c r="F103" i="40"/>
  <c r="G177" i="40"/>
  <c r="I171" i="40"/>
  <c r="M155" i="40"/>
  <c r="E49" i="40"/>
  <c r="J148" i="40"/>
  <c r="M12" i="40"/>
  <c r="E166" i="40"/>
  <c r="K58" i="40"/>
  <c r="E111" i="40"/>
  <c r="E59" i="40"/>
  <c r="G159" i="40"/>
  <c r="K161" i="40"/>
  <c r="E18" i="40"/>
  <c r="M45" i="40"/>
  <c r="H61" i="40"/>
  <c r="K59" i="40"/>
  <c r="H43" i="40"/>
  <c r="H154" i="40"/>
  <c r="L149" i="40"/>
  <c r="K18" i="40"/>
  <c r="F183" i="40"/>
  <c r="E62" i="40"/>
  <c r="K166" i="40"/>
  <c r="E160" i="40"/>
  <c r="J15" i="40"/>
  <c r="H60" i="40"/>
  <c r="G175" i="40"/>
  <c r="H98" i="40"/>
  <c r="G109" i="40"/>
  <c r="E155" i="40"/>
  <c r="J44" i="40"/>
  <c r="M47" i="40"/>
  <c r="H155" i="40"/>
  <c r="L160" i="40"/>
  <c r="G180" i="40"/>
  <c r="G52" i="40"/>
  <c r="E180" i="40"/>
  <c r="L173" i="40"/>
  <c r="J48" i="40"/>
  <c r="E110" i="40"/>
  <c r="N62" i="40"/>
  <c r="H172" i="40"/>
  <c r="M172" i="40"/>
  <c r="K110" i="40"/>
  <c r="L188" i="40"/>
  <c r="F60" i="40"/>
  <c r="K148" i="40"/>
  <c r="J190" i="40"/>
  <c r="M51" i="40"/>
  <c r="H47" i="40"/>
  <c r="E55" i="40"/>
  <c r="F185" i="40"/>
  <c r="N61" i="40"/>
  <c r="F54" i="40"/>
  <c r="G59" i="40"/>
  <c r="L62" i="40"/>
  <c r="I153" i="40"/>
  <c r="J98" i="40"/>
  <c r="H50" i="40"/>
  <c r="N52" i="40"/>
  <c r="J100" i="40"/>
  <c r="M96" i="40"/>
  <c r="H185" i="40"/>
  <c r="M114" i="40"/>
  <c r="K177" i="40"/>
  <c r="M150" i="40"/>
  <c r="F171" i="40"/>
  <c r="I111" i="40"/>
  <c r="I174" i="40"/>
  <c r="K183" i="40"/>
  <c r="F55" i="40"/>
  <c r="J150" i="40"/>
  <c r="K96" i="40"/>
  <c r="E14" i="40"/>
  <c r="N54" i="40"/>
  <c r="E188" i="40"/>
  <c r="F160" i="40"/>
  <c r="L116" i="40"/>
  <c r="G156" i="40"/>
  <c r="I172" i="40"/>
  <c r="L186" i="40"/>
  <c r="F46" i="40"/>
  <c r="E173" i="40"/>
  <c r="K116" i="40"/>
  <c r="G166" i="40"/>
  <c r="G10" i="40"/>
  <c r="K50" i="40"/>
  <c r="M42" i="40"/>
  <c r="N60" i="40"/>
  <c r="G17" i="40"/>
  <c r="L161" i="40"/>
  <c r="I148" i="40"/>
  <c r="M20" i="51"/>
  <c r="E182" i="40"/>
  <c r="M40" i="40"/>
  <c r="L96" i="40"/>
  <c r="F155" i="40"/>
  <c r="H111" i="40"/>
  <c r="M154" i="40"/>
  <c r="N161" i="40"/>
  <c r="M175" i="40"/>
  <c r="L171" i="40"/>
  <c r="N173" i="40"/>
  <c r="L59" i="40"/>
  <c r="F174" i="40"/>
  <c r="J187" i="40"/>
  <c r="H159" i="40"/>
  <c r="N18" i="40"/>
  <c r="G190" i="40"/>
  <c r="I113" i="40"/>
  <c r="H184" i="40"/>
  <c r="L57" i="40"/>
  <c r="F50" i="40"/>
  <c r="N43" i="40"/>
  <c r="N42" i="40"/>
  <c r="H40" i="40"/>
  <c r="M161" i="40"/>
  <c r="H186" i="40"/>
  <c r="G58" i="40"/>
  <c r="M162" i="40"/>
  <c r="J104" i="40"/>
  <c r="F111" i="40"/>
  <c r="E163" i="40"/>
  <c r="E13" i="40"/>
  <c r="H178" i="40"/>
  <c r="F43" i="40"/>
  <c r="F165" i="40"/>
  <c r="F180" i="40"/>
  <c r="K176" i="40"/>
  <c r="H113" i="40"/>
  <c r="G162" i="40"/>
  <c r="F104" i="40"/>
  <c r="M174" i="40"/>
  <c r="I189" i="40"/>
  <c r="I59" i="40"/>
  <c r="I154" i="40"/>
  <c r="J171" i="40"/>
  <c r="N149" i="40"/>
  <c r="F173" i="40"/>
  <c r="J184" i="40"/>
  <c r="L115" i="40"/>
  <c r="H160" i="40"/>
  <c r="G57" i="40"/>
  <c r="M17" i="40"/>
  <c r="G186" i="40"/>
  <c r="J16" i="40"/>
  <c r="H44" i="40"/>
  <c r="K109" i="40"/>
  <c r="F52" i="40"/>
  <c r="G181" i="40"/>
  <c r="L154" i="40"/>
  <c r="H10" i="40"/>
  <c r="M111" i="40"/>
  <c r="E185" i="40"/>
  <c r="N156" i="40"/>
  <c r="M110" i="40"/>
  <c r="N102" i="40"/>
  <c r="K40" i="40"/>
  <c r="H152" i="40"/>
  <c r="J52" i="40"/>
  <c r="I42" i="40"/>
  <c r="I187" i="40"/>
  <c r="J51" i="40"/>
  <c r="L148" i="40"/>
  <c r="N181" i="40"/>
  <c r="E15" i="40"/>
  <c r="G46" i="40"/>
  <c r="K43" i="40"/>
  <c r="E46" i="40"/>
  <c r="G110" i="40"/>
  <c r="K47" i="40"/>
  <c r="K153" i="40"/>
  <c r="L181" i="40"/>
  <c r="I102" i="40"/>
  <c r="M112" i="40"/>
  <c r="J149" i="40"/>
  <c r="H16" i="40"/>
  <c r="J113" i="40"/>
  <c r="L112" i="40"/>
  <c r="G14" i="40"/>
  <c r="I109" i="40"/>
  <c r="I150" i="40"/>
  <c r="G161" i="40"/>
  <c r="M148" i="40"/>
  <c r="K54" i="40"/>
  <c r="G148" i="40"/>
  <c r="F189" i="40"/>
  <c r="L18" i="40"/>
  <c r="L184" i="40"/>
  <c r="L151" i="40"/>
  <c r="K162" i="40"/>
  <c r="N150" i="40"/>
  <c r="F161" i="40"/>
  <c r="H55" i="40"/>
  <c r="H179" i="40"/>
  <c r="E114" i="40"/>
  <c r="K149" i="40"/>
  <c r="N190" i="40"/>
  <c r="F152" i="40"/>
  <c r="F59" i="40"/>
  <c r="G113" i="40"/>
  <c r="G15" i="40"/>
  <c r="F157" i="40"/>
  <c r="E152" i="40"/>
  <c r="H100" i="40"/>
  <c r="H42" i="40"/>
  <c r="K187" i="40"/>
  <c r="G165" i="40"/>
  <c r="F96" i="40"/>
  <c r="I52" i="40"/>
  <c r="F156" i="40"/>
  <c r="L189" i="40"/>
  <c r="F148" i="40"/>
  <c r="N166" i="40"/>
  <c r="G16" i="40"/>
  <c r="K114" i="40"/>
  <c r="J155" i="40"/>
  <c r="H12" i="40"/>
  <c r="I180" i="40"/>
  <c r="K111" i="40"/>
  <c r="J101" i="40"/>
  <c r="N164" i="40"/>
  <c r="H45" i="40"/>
  <c r="N158" i="40"/>
  <c r="H52" i="40"/>
  <c r="K165" i="40"/>
  <c r="N174" i="40"/>
  <c r="G56" i="40"/>
  <c r="J172" i="40"/>
  <c r="I156" i="40"/>
  <c r="J114" i="40"/>
  <c r="K104" i="40"/>
  <c r="M185" i="40"/>
  <c r="K184" i="40"/>
  <c r="H109" i="40"/>
  <c r="J178" i="40"/>
  <c r="M164" i="40"/>
  <c r="E11" i="40"/>
  <c r="G44" i="40"/>
  <c r="H188" i="40"/>
  <c r="G48" i="40"/>
  <c r="G185" i="40"/>
  <c r="G114" i="40"/>
  <c r="H180" i="40"/>
  <c r="L58" i="40"/>
  <c r="J165" i="40"/>
  <c r="H48" i="40"/>
  <c r="L60" i="40"/>
  <c r="N185" i="40"/>
  <c r="L180" i="40"/>
  <c r="I176" i="40"/>
  <c r="L51" i="40"/>
  <c r="N151" i="40"/>
  <c r="M52" i="40"/>
  <c r="G187" i="40"/>
  <c r="E187" i="40"/>
  <c r="F181" i="40"/>
  <c r="J180" i="40"/>
  <c r="J96" i="40"/>
  <c r="J157" i="40"/>
  <c r="E54" i="40"/>
  <c r="J58" i="40"/>
  <c r="M179" i="40"/>
  <c r="H174" i="40"/>
  <c r="J185" i="40"/>
  <c r="J42" i="40"/>
  <c r="E158" i="40"/>
  <c r="N178" i="40"/>
  <c r="N96" i="40"/>
  <c r="L174" i="40"/>
  <c r="F40" i="40"/>
  <c r="G40" i="40"/>
  <c r="L178" i="40"/>
  <c r="K180" i="40"/>
  <c r="K17" i="40"/>
  <c r="M103" i="40"/>
  <c r="F147" i="40"/>
  <c r="F100" i="40"/>
  <c r="M43" i="40"/>
  <c r="N17" i="40"/>
  <c r="I155" i="40"/>
  <c r="H53" i="40"/>
  <c r="G55" i="40"/>
  <c r="F114" i="40"/>
  <c r="K101" i="40"/>
  <c r="J111" i="40"/>
  <c r="K188" i="40"/>
  <c r="E147" i="40"/>
  <c r="F109" i="40"/>
  <c r="E50" i="40"/>
  <c r="L16" i="40"/>
  <c r="G155" i="40"/>
  <c r="L109" i="40"/>
  <c r="N47" i="40"/>
  <c r="F190" i="40"/>
  <c r="H177" i="40"/>
  <c r="N187" i="40"/>
  <c r="L150" i="40"/>
  <c r="H162" i="40"/>
  <c r="M165" i="40"/>
  <c r="H187" i="40"/>
  <c r="E186" i="40"/>
  <c r="E61" i="40"/>
  <c r="G154" i="40"/>
  <c r="H59" i="40"/>
  <c r="I184" i="40"/>
  <c r="K48" i="40"/>
  <c r="E156" i="40"/>
  <c r="I159" i="40"/>
  <c r="E190" i="40"/>
  <c r="I164" i="40"/>
  <c r="H149" i="40"/>
  <c r="G50" i="40"/>
  <c r="J102" i="40"/>
  <c r="F47" i="40"/>
  <c r="M48" i="40"/>
  <c r="H164" i="40"/>
  <c r="E20" i="51"/>
  <c r="I103" i="40"/>
  <c r="G183" i="40"/>
  <c r="F16" i="40"/>
  <c r="L147" i="40"/>
  <c r="M184" i="40"/>
  <c r="H56" i="40"/>
  <c r="E164" i="40"/>
  <c r="I115" i="40"/>
  <c r="E43" i="40"/>
  <c r="E113" i="40"/>
  <c r="E98" i="40"/>
  <c r="K151" i="40"/>
  <c r="H173" i="40"/>
  <c r="I179" i="40"/>
  <c r="M50" i="40"/>
  <c r="H18" i="40"/>
  <c r="K152" i="40"/>
  <c r="F176" i="40"/>
  <c r="F12" i="40"/>
  <c r="H114" i="40"/>
  <c r="M176" i="40"/>
  <c r="M183" i="40"/>
  <c r="G163" i="40"/>
  <c r="F15" i="40"/>
  <c r="J156" i="40"/>
  <c r="J49" i="40"/>
  <c r="I20" i="51"/>
  <c r="G62" i="40"/>
  <c r="G98" i="40"/>
  <c r="K181" i="40"/>
  <c r="F18" i="40"/>
  <c r="N15" i="40"/>
  <c r="E151" i="40"/>
  <c r="M54" i="40"/>
  <c r="H175" i="40"/>
  <c r="H150" i="40"/>
  <c r="M16" i="40"/>
  <c r="E58" i="40"/>
  <c r="I175" i="40"/>
  <c r="N183" i="40"/>
  <c r="H161" i="40"/>
  <c r="J177" i="40"/>
  <c r="L190" i="40"/>
  <c r="I49" i="40"/>
  <c r="M153" i="40"/>
  <c r="H147" i="40"/>
  <c r="J55" i="40"/>
  <c r="I53" i="40"/>
  <c r="L153" i="40"/>
  <c r="N155" i="40"/>
  <c r="L185" i="40"/>
  <c r="E181" i="40"/>
  <c r="H148" i="40"/>
  <c r="H51" i="40"/>
  <c r="G18" i="40"/>
  <c r="K115" i="40"/>
  <c r="I110" i="40"/>
  <c r="K14" i="40"/>
  <c r="E57" i="40"/>
  <c r="K178" i="40"/>
  <c r="E174" i="40"/>
  <c r="J147" i="40"/>
  <c r="I114" i="40"/>
  <c r="I173" i="40"/>
  <c r="J158" i="40"/>
  <c r="M166" i="40"/>
  <c r="N59" i="40"/>
  <c r="H17" i="40"/>
  <c r="G103" i="40"/>
  <c r="N148" i="40"/>
  <c r="M46" i="40"/>
  <c r="I46" i="40"/>
  <c r="G61" i="40"/>
  <c r="N175" i="40"/>
  <c r="M101" i="40"/>
  <c r="E148" i="40"/>
  <c r="E150" i="40"/>
  <c r="H96" i="40"/>
  <c r="G111" i="40"/>
  <c r="H156" i="40"/>
  <c r="K45" i="40"/>
  <c r="M61" i="40"/>
  <c r="K175" i="40"/>
  <c r="J161" i="40"/>
  <c r="I149" i="40"/>
  <c r="F110" i="40"/>
  <c r="E97" i="40"/>
  <c r="N10" i="40"/>
  <c r="H151" i="40"/>
  <c r="J112" i="40"/>
  <c r="J173" i="40"/>
  <c r="E112" i="40"/>
  <c r="L152" i="40"/>
  <c r="I147" i="40"/>
  <c r="L103" i="40"/>
  <c r="M104" i="40"/>
  <c r="H20" i="51"/>
  <c r="N98" i="40"/>
  <c r="M181" i="40"/>
  <c r="M55" i="40"/>
  <c r="J159" i="40"/>
  <c r="I44" i="40"/>
  <c r="K164" i="40"/>
  <c r="I17" i="40"/>
  <c r="G47" i="40"/>
  <c r="K155" i="40"/>
  <c r="E16" i="40"/>
  <c r="N188" i="40"/>
  <c r="I45" i="40"/>
  <c r="E104" i="40"/>
  <c r="G188" i="40"/>
  <c r="I61" i="40"/>
  <c r="I55" i="40"/>
  <c r="G176" i="40"/>
  <c r="E172" i="40"/>
  <c r="L100" i="40"/>
  <c r="I112" i="40"/>
  <c r="J53" i="40"/>
  <c r="K190" i="40"/>
  <c r="K44" i="40"/>
  <c r="L172" i="40"/>
  <c r="J163" i="40"/>
  <c r="G149" i="40"/>
  <c r="G45" i="40"/>
  <c r="E102" i="40"/>
  <c r="L104" i="40"/>
  <c r="L20" i="51"/>
  <c r="M190" i="40"/>
  <c r="E161" i="40"/>
  <c r="K150" i="40"/>
  <c r="N177" i="40"/>
  <c r="K159" i="40"/>
  <c r="K100" i="40"/>
  <c r="H189" i="40"/>
  <c r="H49" i="40"/>
  <c r="E48" i="40"/>
  <c r="M10" i="40"/>
  <c r="H62" i="40"/>
  <c r="L55" i="40"/>
  <c r="G164" i="40"/>
  <c r="M157" i="40"/>
  <c r="M189" i="40"/>
  <c r="E53" i="40"/>
  <c r="I40" i="40"/>
  <c r="G153" i="40"/>
  <c r="H110" i="40"/>
  <c r="G179" i="40"/>
  <c r="N46" i="40"/>
  <c r="I181" i="40"/>
  <c r="M180" i="40"/>
  <c r="F149" i="40"/>
  <c r="N110" i="40"/>
  <c r="N48" i="40"/>
  <c r="E149" i="40"/>
  <c r="M149" i="40"/>
  <c r="N57" i="40"/>
  <c r="H183" i="40"/>
  <c r="F188" i="40"/>
  <c r="K12" i="40"/>
  <c r="L15" i="40"/>
  <c r="G171" i="40"/>
  <c r="L187" i="40"/>
  <c r="F186" i="40"/>
  <c r="N40" i="40"/>
  <c r="J12" i="40"/>
  <c r="J176" i="40"/>
  <c r="G102" i="40"/>
  <c r="F49" i="40"/>
  <c r="E116" i="40"/>
  <c r="E165" i="40"/>
  <c r="J43" i="40"/>
  <c r="K163" i="40"/>
  <c r="L182" i="40"/>
  <c r="N179" i="40"/>
  <c r="G60" i="40"/>
  <c r="F14" i="40"/>
  <c r="N154" i="40"/>
  <c r="E189" i="40"/>
  <c r="F101" i="40"/>
  <c r="I101" i="40"/>
  <c r="H176" i="40"/>
  <c r="I16" i="40"/>
  <c r="E184" i="40"/>
  <c r="F57" i="40"/>
  <c r="L17" i="40"/>
  <c r="H46" i="40"/>
  <c r="E56" i="40"/>
  <c r="N176" i="40"/>
  <c r="J10" i="40"/>
  <c r="G172" i="40"/>
  <c r="E96" i="40"/>
  <c r="I62" i="40"/>
  <c r="K16" i="40"/>
  <c r="BM76" i="42" l="1"/>
  <c r="AX97" i="42"/>
  <c r="CB22" i="42"/>
  <c r="AI97" i="42"/>
  <c r="BW76" i="42"/>
  <c r="AQ22" i="42"/>
  <c r="AL22" i="42"/>
  <c r="BF22" i="42"/>
  <c r="EP22" i="42"/>
  <c r="FH20" i="42"/>
  <c r="AS76" i="42"/>
  <c r="BE22" i="42"/>
  <c r="EY22" i="42"/>
  <c r="BG20" i="42"/>
  <c r="AI22" i="42"/>
  <c r="AN22" i="42"/>
  <c r="BS22" i="42"/>
  <c r="CX22" i="42"/>
  <c r="DM22" i="42"/>
  <c r="EB22" i="42"/>
  <c r="FI76" i="42"/>
  <c r="FC76" i="42"/>
  <c r="FC97" i="42" s="1"/>
  <c r="DH22" i="42"/>
  <c r="CZ20" i="42"/>
  <c r="DY22" i="42"/>
  <c r="CS22" i="42"/>
  <c r="FE22" i="42"/>
  <c r="CW22" i="42"/>
  <c r="BV20" i="42"/>
  <c r="BO97" i="42"/>
  <c r="BO22" i="42"/>
  <c r="DP76" i="42"/>
  <c r="DO20" i="42"/>
  <c r="AC20" i="42"/>
  <c r="AR19" i="42"/>
  <c r="AH22" i="42"/>
  <c r="U22" i="42"/>
  <c r="AC19" i="42"/>
  <c r="S22" i="42"/>
  <c r="CT76" i="42"/>
  <c r="CL76" i="42"/>
  <c r="BT22" i="42"/>
  <c r="CS76" i="42"/>
  <c r="CD97" i="42"/>
  <c r="EO76" i="42"/>
  <c r="DZ97" i="42"/>
  <c r="AW19" i="42"/>
  <c r="CK20" i="42"/>
  <c r="S97" i="42"/>
  <c r="AH76" i="42"/>
  <c r="DA76" i="42"/>
  <c r="DJ22" i="42"/>
  <c r="FF22" i="42"/>
  <c r="BB22" i="42"/>
  <c r="EB97" i="42"/>
  <c r="ET76" i="42"/>
  <c r="Y22" i="42"/>
  <c r="CI22" i="42"/>
  <c r="ER22" i="42"/>
  <c r="BN76" i="42"/>
  <c r="AY97" i="42"/>
  <c r="AF132" i="35"/>
  <c r="AF76" i="35"/>
  <c r="AF124" i="35"/>
  <c r="AF148" i="35"/>
  <c r="AF81" i="35"/>
  <c r="AF190" i="35"/>
  <c r="AF37" i="35"/>
  <c r="AF31" i="35"/>
  <c r="AF90" i="35"/>
  <c r="AF30" i="35"/>
  <c r="AF69" i="35"/>
  <c r="AF147" i="35"/>
  <c r="AF10" i="35"/>
  <c r="AF36" i="35"/>
  <c r="AF121" i="35"/>
  <c r="AF113" i="35"/>
  <c r="AF32" i="35"/>
  <c r="AF208" i="35"/>
  <c r="AF144" i="35"/>
  <c r="AF50" i="35"/>
  <c r="AF149" i="35"/>
  <c r="AF98" i="35"/>
  <c r="AF205" i="35"/>
  <c r="AF118" i="35"/>
  <c r="AF17" i="35"/>
  <c r="AF57" i="35"/>
  <c r="AF143" i="35"/>
  <c r="AF15" i="35"/>
  <c r="AF155" i="35"/>
  <c r="AF173" i="35"/>
  <c r="AF85" i="35"/>
  <c r="AF104" i="35"/>
  <c r="AF140" i="35"/>
  <c r="AF25" i="35"/>
  <c r="AF38" i="35"/>
  <c r="AF39" i="35"/>
  <c r="AF100" i="35"/>
  <c r="AF44" i="35"/>
  <c r="AF193" i="35"/>
  <c r="AF129" i="35"/>
  <c r="AF177" i="35"/>
  <c r="AF128" i="35"/>
  <c r="AF73" i="35"/>
  <c r="AF126" i="35"/>
  <c r="AF115" i="35"/>
  <c r="AF63" i="35"/>
  <c r="W4" i="35"/>
  <c r="EJ6" i="42"/>
  <c r="AF170" i="35"/>
  <c r="AF172" i="35"/>
  <c r="AF107" i="35"/>
  <c r="AF158" i="35"/>
  <c r="AF28" i="35"/>
  <c r="AF178" i="35"/>
  <c r="AF152" i="35"/>
  <c r="AF130" i="35"/>
  <c r="AF165" i="35"/>
  <c r="AF101" i="35"/>
  <c r="AF83" i="35"/>
  <c r="AF159" i="35"/>
  <c r="AF79" i="35"/>
  <c r="AF56" i="35"/>
  <c r="AF156" i="35"/>
  <c r="AF138" i="35"/>
  <c r="AF106" i="35"/>
  <c r="AF55" i="35"/>
  <c r="AF186" i="35"/>
  <c r="AF137" i="35"/>
  <c r="AF167" i="35"/>
  <c r="AF135" i="35"/>
  <c r="AF127" i="35"/>
  <c r="AF96" i="35"/>
  <c r="AF175" i="35"/>
  <c r="AF163" i="35"/>
  <c r="AF191" i="35"/>
  <c r="AF34" i="35"/>
  <c r="AF133" i="35"/>
  <c r="AF46" i="35"/>
  <c r="AF26" i="35"/>
  <c r="AF199" i="35"/>
  <c r="AF11" i="35"/>
  <c r="AF153" i="35"/>
  <c r="AF20" i="35"/>
  <c r="AF207" i="35"/>
  <c r="AF84" i="35"/>
  <c r="AF114" i="35"/>
  <c r="AF24" i="35"/>
  <c r="AF40" i="35"/>
  <c r="AF122" i="35"/>
  <c r="AF72" i="35"/>
  <c r="AF12" i="35"/>
  <c r="AF87" i="35"/>
  <c r="AF61" i="35"/>
  <c r="AF62" i="35"/>
  <c r="W7" i="35"/>
  <c r="AF169" i="35"/>
  <c r="AF125" i="35"/>
  <c r="AF198" i="35"/>
  <c r="AF192" i="35"/>
  <c r="AF151" i="35"/>
  <c r="AF123" i="35"/>
  <c r="AE7" i="35"/>
  <c r="AF120" i="35"/>
  <c r="L29" i="42"/>
  <c r="L35" i="42" s="1"/>
  <c r="L82" i="42" s="1"/>
  <c r="AC676" i="35"/>
  <c r="AC675" i="35" s="1"/>
  <c r="AA676" i="35"/>
  <c r="AA675" i="35" s="1"/>
  <c r="J29" i="42"/>
  <c r="J35" i="42" s="1"/>
  <c r="AF112" i="35"/>
  <c r="AF86" i="35"/>
  <c r="AF58" i="35"/>
  <c r="Z7" i="35"/>
  <c r="AF171" i="35"/>
  <c r="AF183" i="35"/>
  <c r="AF119" i="35"/>
  <c r="AF179" i="35"/>
  <c r="AF196" i="35"/>
  <c r="AF54" i="35"/>
  <c r="AF41" i="35"/>
  <c r="AF71" i="35"/>
  <c r="AF47" i="35"/>
  <c r="AF203" i="35"/>
  <c r="AF136" i="35"/>
  <c r="AF59" i="35"/>
  <c r="AF108" i="35"/>
  <c r="AF164" i="35"/>
  <c r="AF22" i="35"/>
  <c r="AF9" i="35"/>
  <c r="AF109" i="35"/>
  <c r="AF111" i="35"/>
  <c r="AD7" i="35"/>
  <c r="AF131" i="35"/>
  <c r="AF60" i="35"/>
  <c r="AF162" i="35"/>
  <c r="AB7" i="35"/>
  <c r="AF197" i="35"/>
  <c r="AF99" i="35"/>
  <c r="AF43" i="35"/>
  <c r="AF19" i="35"/>
  <c r="AF201" i="35"/>
  <c r="AF168" i="35"/>
  <c r="AF142" i="35"/>
  <c r="AF94" i="35"/>
  <c r="AF88" i="35"/>
  <c r="AF182" i="35"/>
  <c r="X7" i="35"/>
  <c r="AF200" i="35"/>
  <c r="AF206" i="35"/>
  <c r="AF188" i="35"/>
  <c r="AF146" i="35"/>
  <c r="AF18" i="35"/>
  <c r="AF184" i="35"/>
  <c r="AF66" i="35"/>
  <c r="AF77" i="35"/>
  <c r="AF139" i="35"/>
  <c r="AF16" i="35"/>
  <c r="AF64" i="35"/>
  <c r="AF80" i="35"/>
  <c r="AF157" i="35"/>
  <c r="AF67" i="35"/>
  <c r="AF92" i="35"/>
  <c r="AF93" i="35"/>
  <c r="AF74" i="35"/>
  <c r="Y7" i="35"/>
  <c r="AF117" i="35"/>
  <c r="AF53" i="35"/>
  <c r="AF48" i="35"/>
  <c r="AF33" i="35"/>
  <c r="AF145" i="35"/>
  <c r="AF102" i="35"/>
  <c r="AF166" i="35"/>
  <c r="AF110" i="35"/>
  <c r="AF150" i="35"/>
  <c r="AF174" i="35"/>
  <c r="AF202" i="35"/>
  <c r="AF82" i="35"/>
  <c r="AF195" i="35"/>
  <c r="AF160" i="35"/>
  <c r="AF13" i="35"/>
  <c r="AF70" i="35"/>
  <c r="AF181" i="35"/>
  <c r="AF35" i="35"/>
  <c r="AF97" i="35"/>
  <c r="AF95" i="35"/>
  <c r="AF29" i="35"/>
  <c r="AF105" i="35"/>
  <c r="AF189" i="35"/>
  <c r="AF134" i="35"/>
  <c r="AF52" i="35"/>
  <c r="AF65" i="35"/>
  <c r="BM6" i="42"/>
  <c r="CQ6" i="42"/>
  <c r="F18" i="51"/>
  <c r="DU6" i="42"/>
  <c r="AX6" i="42"/>
  <c r="T6" i="42"/>
  <c r="E31" i="12"/>
  <c r="F6" i="42"/>
  <c r="CB6" i="42"/>
  <c r="AI6" i="42"/>
  <c r="DE6" i="42"/>
  <c r="V4" i="35"/>
  <c r="K46" i="51"/>
  <c r="L46" i="51" s="1"/>
  <c r="M46" i="51" s="1"/>
  <c r="J76" i="51" s="1"/>
  <c r="O48" i="42"/>
  <c r="EU48" i="42" s="1"/>
  <c r="O49" i="42"/>
  <c r="BX49" i="42" s="1"/>
  <c r="J43" i="51"/>
  <c r="I73" i="51"/>
  <c r="G48" i="51"/>
  <c r="I78" i="51" s="1"/>
  <c r="C43" i="51"/>
  <c r="C73" i="51" s="1"/>
  <c r="C42" i="51"/>
  <c r="C72" i="51" s="1"/>
  <c r="E17" i="42"/>
  <c r="AD49" i="42"/>
  <c r="L63" i="42"/>
  <c r="O14" i="42"/>
  <c r="O45" i="42"/>
  <c r="EF45" i="42" s="1"/>
  <c r="E36" i="42"/>
  <c r="E83" i="42" s="1"/>
  <c r="I76" i="51"/>
  <c r="C46" i="51"/>
  <c r="C76" i="51" s="1"/>
  <c r="O30" i="42"/>
  <c r="BI30" i="42" s="1"/>
  <c r="F63" i="42"/>
  <c r="O56" i="42"/>
  <c r="EU56" i="42" s="1"/>
  <c r="O52" i="42"/>
  <c r="CM52" i="42" s="1"/>
  <c r="O47" i="42"/>
  <c r="FJ47" i="42" s="1"/>
  <c r="O57" i="42"/>
  <c r="DB57" i="42" s="1"/>
  <c r="O44" i="42"/>
  <c r="BI44" i="42" s="1"/>
  <c r="M63" i="42"/>
  <c r="I63" i="42"/>
  <c r="C47" i="51"/>
  <c r="C77" i="51" s="1"/>
  <c r="O32" i="42"/>
  <c r="DB32" i="42" s="1"/>
  <c r="O60" i="42"/>
  <c r="BI60" i="42" s="1"/>
  <c r="O31" i="42"/>
  <c r="CM31" i="42" s="1"/>
  <c r="H63" i="42"/>
  <c r="O53" i="42"/>
  <c r="BI53" i="42" s="1"/>
  <c r="G45" i="51"/>
  <c r="H23" i="51"/>
  <c r="H213" i="40"/>
  <c r="H237" i="40" s="1"/>
  <c r="O164" i="40"/>
  <c r="O54" i="40"/>
  <c r="J201" i="40"/>
  <c r="J225" i="40" s="1"/>
  <c r="I167" i="40"/>
  <c r="M209" i="40"/>
  <c r="M233" i="40" s="1"/>
  <c r="J203" i="40"/>
  <c r="J227" i="40" s="1"/>
  <c r="J144" i="40"/>
  <c r="O112" i="40"/>
  <c r="E124" i="40"/>
  <c r="H120" i="40"/>
  <c r="H131" i="40" s="1"/>
  <c r="H170" i="40"/>
  <c r="L167" i="40"/>
  <c r="J198" i="40"/>
  <c r="J222" i="40" s="1"/>
  <c r="K209" i="40"/>
  <c r="K233" i="40" s="1"/>
  <c r="E144" i="40"/>
  <c r="J205" i="40"/>
  <c r="J229" i="40" s="1"/>
  <c r="J124" i="40"/>
  <c r="J135" i="40" s="1"/>
  <c r="M210" i="40"/>
  <c r="M234" i="40" s="1"/>
  <c r="F211" i="40"/>
  <c r="F235" i="40" s="1"/>
  <c r="G208" i="40"/>
  <c r="G232" i="40" s="1"/>
  <c r="F206" i="40"/>
  <c r="F230" i="40" s="1"/>
  <c r="J126" i="40"/>
  <c r="J137" i="40" s="1"/>
  <c r="G197" i="40"/>
  <c r="G221" i="40" s="1"/>
  <c r="L212" i="40"/>
  <c r="L236" i="40" s="1"/>
  <c r="E145" i="40"/>
  <c r="O187" i="40"/>
  <c r="E212" i="40"/>
  <c r="P212" i="40" s="1"/>
  <c r="F117" i="40"/>
  <c r="J197" i="40"/>
  <c r="J221" i="40" s="1"/>
  <c r="G191" i="40"/>
  <c r="G196" i="40"/>
  <c r="E23" i="51"/>
  <c r="G212" i="40"/>
  <c r="G236" i="40" s="1"/>
  <c r="N199" i="40"/>
  <c r="N223" i="40" s="1"/>
  <c r="K200" i="40"/>
  <c r="K224" i="40" s="1"/>
  <c r="N201" i="40"/>
  <c r="N225" i="40" s="1"/>
  <c r="O56" i="40"/>
  <c r="F213" i="40"/>
  <c r="F237" i="40" s="1"/>
  <c r="G123" i="40"/>
  <c r="G134" i="40" s="1"/>
  <c r="H144" i="40"/>
  <c r="H208" i="40"/>
  <c r="H232" i="40" s="1"/>
  <c r="O150" i="40"/>
  <c r="K123" i="40"/>
  <c r="K134" i="40" s="1"/>
  <c r="I201" i="40"/>
  <c r="I225" i="40" s="1"/>
  <c r="O148" i="40"/>
  <c r="I205" i="40"/>
  <c r="I229" i="40" s="1"/>
  <c r="L205" i="40"/>
  <c r="L229" i="40" s="1"/>
  <c r="N200" i="40"/>
  <c r="N224" i="40" s="1"/>
  <c r="K126" i="40"/>
  <c r="K137" i="40" s="1"/>
  <c r="O190" i="40"/>
  <c r="E215" i="40"/>
  <c r="P215" i="40" s="1"/>
  <c r="N210" i="40"/>
  <c r="N234" i="40" s="1"/>
  <c r="O149" i="40"/>
  <c r="O155" i="40"/>
  <c r="O156" i="40"/>
  <c r="G170" i="40"/>
  <c r="G120" i="40"/>
  <c r="G131" i="40" s="1"/>
  <c r="L214" i="40"/>
  <c r="L238" i="40" s="1"/>
  <c r="O184" i="40"/>
  <c r="E209" i="40"/>
  <c r="P209" i="40" s="1"/>
  <c r="H146" i="40"/>
  <c r="G200" i="40"/>
  <c r="G224" i="40" s="1"/>
  <c r="N117" i="40"/>
  <c r="I209" i="40"/>
  <c r="I233" i="40" s="1"/>
  <c r="F144" i="40"/>
  <c r="O160" i="40"/>
  <c r="G206" i="40"/>
  <c r="G230" i="40" s="1"/>
  <c r="O62" i="40"/>
  <c r="I198" i="40"/>
  <c r="I222" i="40" s="1"/>
  <c r="K212" i="40"/>
  <c r="K236" i="40" s="1"/>
  <c r="K120" i="40"/>
  <c r="K131" i="40" s="1"/>
  <c r="K170" i="40"/>
  <c r="F208" i="40"/>
  <c r="F232" i="40" s="1"/>
  <c r="H201" i="40"/>
  <c r="H225" i="40" s="1"/>
  <c r="M205" i="40"/>
  <c r="M229" i="40" s="1"/>
  <c r="I126" i="40"/>
  <c r="I137" i="40" s="1"/>
  <c r="H205" i="40"/>
  <c r="H229" i="40" s="1"/>
  <c r="G211" i="40"/>
  <c r="G235" i="40" s="1"/>
  <c r="J167" i="40"/>
  <c r="H63" i="40"/>
  <c r="O61" i="40"/>
  <c r="I206" i="40"/>
  <c r="I230" i="40" s="1"/>
  <c r="E199" i="40"/>
  <c r="P199" i="40" s="1"/>
  <c r="O174" i="40"/>
  <c r="O152" i="40"/>
  <c r="G126" i="40"/>
  <c r="G137" i="40" s="1"/>
  <c r="L127" i="40"/>
  <c r="L138" i="40" s="1"/>
  <c r="K203" i="40"/>
  <c r="K227" i="40" s="1"/>
  <c r="J209" i="40"/>
  <c r="J233" i="40" s="1"/>
  <c r="O18" i="40"/>
  <c r="O186" i="40"/>
  <c r="E211" i="40"/>
  <c r="P211" i="40" s="1"/>
  <c r="F198" i="40"/>
  <c r="F222" i="40" s="1"/>
  <c r="O57" i="40"/>
  <c r="H212" i="40"/>
  <c r="H236" i="40" s="1"/>
  <c r="G204" i="40"/>
  <c r="G228" i="40" s="1"/>
  <c r="J191" i="40"/>
  <c r="J196" i="40"/>
  <c r="O59" i="40"/>
  <c r="G125" i="40"/>
  <c r="G136" i="40" s="1"/>
  <c r="O111" i="40"/>
  <c r="E123" i="40"/>
  <c r="P123" i="40" s="1"/>
  <c r="H117" i="40"/>
  <c r="I117" i="40"/>
  <c r="I214" i="40"/>
  <c r="I238" i="40" s="1"/>
  <c r="O166" i="40"/>
  <c r="G210" i="40"/>
  <c r="G234" i="40" s="1"/>
  <c r="M199" i="40"/>
  <c r="M223" i="40" s="1"/>
  <c r="K127" i="40"/>
  <c r="K138" i="40" s="1"/>
  <c r="O189" i="40"/>
  <c r="E214" i="40"/>
  <c r="P214" i="40" s="1"/>
  <c r="O49" i="40"/>
  <c r="N215" i="40"/>
  <c r="N239" i="40" s="1"/>
  <c r="H125" i="40"/>
  <c r="H136" i="40" s="1"/>
  <c r="K201" i="40"/>
  <c r="K225" i="40" s="1"/>
  <c r="I196" i="40"/>
  <c r="I191" i="40"/>
  <c r="F205" i="40"/>
  <c r="F229" i="40" s="1"/>
  <c r="G202" i="40"/>
  <c r="G226" i="40" s="1"/>
  <c r="O53" i="40"/>
  <c r="E126" i="40"/>
  <c r="P126" i="40" s="1"/>
  <c r="O114" i="40"/>
  <c r="F63" i="40"/>
  <c r="M214" i="40"/>
  <c r="M238" i="40" s="1"/>
  <c r="H203" i="40"/>
  <c r="H227" i="40" s="1"/>
  <c r="O181" i="40"/>
  <c r="E206" i="40"/>
  <c r="H204" i="40"/>
  <c r="H228" i="40" s="1"/>
  <c r="G209" i="40"/>
  <c r="G233" i="40" s="1"/>
  <c r="N212" i="40"/>
  <c r="N236" i="40" s="1"/>
  <c r="O163" i="40"/>
  <c r="L210" i="40"/>
  <c r="L234" i="40" s="1"/>
  <c r="F123" i="40"/>
  <c r="F134" i="40" s="1"/>
  <c r="H202" i="40"/>
  <c r="H226" i="40" s="1"/>
  <c r="H211" i="40"/>
  <c r="H235" i="40" s="1"/>
  <c r="N207" i="40"/>
  <c r="N231" i="40" s="1"/>
  <c r="F215" i="40"/>
  <c r="F239" i="40" s="1"/>
  <c r="L63" i="40"/>
  <c r="N211" i="40"/>
  <c r="N235" i="40" s="1"/>
  <c r="H207" i="40"/>
  <c r="H231" i="40" s="1"/>
  <c r="N63" i="40"/>
  <c r="E191" i="40"/>
  <c r="O171" i="40"/>
  <c r="E196" i="40"/>
  <c r="P196" i="40" s="1"/>
  <c r="O48" i="40"/>
  <c r="H167" i="40"/>
  <c r="L209" i="40"/>
  <c r="L233" i="40" s="1"/>
  <c r="L120" i="40"/>
  <c r="L131" i="40" s="1"/>
  <c r="L170" i="40"/>
  <c r="H209" i="40"/>
  <c r="H233" i="40" s="1"/>
  <c r="I125" i="40"/>
  <c r="I136" i="40" s="1"/>
  <c r="N204" i="40"/>
  <c r="N228" i="40" s="1"/>
  <c r="H214" i="40"/>
  <c r="H238" i="40" s="1"/>
  <c r="G215" i="40"/>
  <c r="G239" i="40" s="1"/>
  <c r="J117" i="40"/>
  <c r="F214" i="40"/>
  <c r="F238" i="40" s="1"/>
  <c r="L215" i="40"/>
  <c r="L239" i="40" s="1"/>
  <c r="J212" i="40"/>
  <c r="J236" i="40" s="1"/>
  <c r="L207" i="40"/>
  <c r="L231" i="40" s="1"/>
  <c r="F199" i="40"/>
  <c r="F223" i="40" s="1"/>
  <c r="G63" i="40"/>
  <c r="J202" i="40"/>
  <c r="J226" i="40" s="1"/>
  <c r="M213" i="40"/>
  <c r="M237" i="40" s="1"/>
  <c r="N202" i="40"/>
  <c r="N226" i="40" s="1"/>
  <c r="N198" i="40"/>
  <c r="N222" i="40" s="1"/>
  <c r="L196" i="40"/>
  <c r="L191" i="40"/>
  <c r="O50" i="40"/>
  <c r="M200" i="40"/>
  <c r="M224" i="40" s="1"/>
  <c r="N208" i="40"/>
  <c r="N232" i="40" s="1"/>
  <c r="O153" i="40"/>
  <c r="O161" i="40"/>
  <c r="O101" i="40"/>
  <c r="I200" i="40"/>
  <c r="I224" i="40" s="1"/>
  <c r="F212" i="40"/>
  <c r="F236" i="40" s="1"/>
  <c r="H123" i="40"/>
  <c r="H134" i="40" s="1"/>
  <c r="O45" i="40"/>
  <c r="F170" i="40"/>
  <c r="F120" i="40"/>
  <c r="F131" i="40" s="1"/>
  <c r="M215" i="40"/>
  <c r="M239" i="40" s="1"/>
  <c r="J206" i="40"/>
  <c r="J230" i="40" s="1"/>
  <c r="O58" i="40"/>
  <c r="I170" i="40"/>
  <c r="I120" i="40"/>
  <c r="I131" i="40" s="1"/>
  <c r="I210" i="40"/>
  <c r="I234" i="40" s="1"/>
  <c r="L144" i="40"/>
  <c r="N214" i="40"/>
  <c r="N238" i="40" s="1"/>
  <c r="O17" i="40"/>
  <c r="J63" i="40"/>
  <c r="L23" i="51"/>
  <c r="O182" i="40"/>
  <c r="E207" i="40"/>
  <c r="O52" i="40"/>
  <c r="O147" i="40"/>
  <c r="E167" i="40"/>
  <c r="P167" i="40" s="1"/>
  <c r="M23" i="51"/>
  <c r="F209" i="40"/>
  <c r="F233" i="40" s="1"/>
  <c r="L124" i="40"/>
  <c r="L135" i="40" s="1"/>
  <c r="N123" i="40"/>
  <c r="N134" i="40" s="1"/>
  <c r="J211" i="40"/>
  <c r="J235" i="40" s="1"/>
  <c r="F23" i="51"/>
  <c r="K213" i="40"/>
  <c r="K237" i="40" s="1"/>
  <c r="O102" i="40"/>
  <c r="G214" i="40"/>
  <c r="G238" i="40" s="1"/>
  <c r="J23" i="51"/>
  <c r="K197" i="40"/>
  <c r="K221" i="40" s="1"/>
  <c r="J214" i="40"/>
  <c r="J238" i="40" s="1"/>
  <c r="H200" i="40"/>
  <c r="H224" i="40" s="1"/>
  <c r="J125" i="40"/>
  <c r="J136" i="40" s="1"/>
  <c r="E204" i="40"/>
  <c r="P204" i="40" s="1"/>
  <c r="O179" i="40"/>
  <c r="I202" i="40"/>
  <c r="I226" i="40" s="1"/>
  <c r="O165" i="40"/>
  <c r="K125" i="40"/>
  <c r="K136" i="40" s="1"/>
  <c r="G199" i="40"/>
  <c r="G223" i="40" s="1"/>
  <c r="I211" i="40"/>
  <c r="I235" i="40" s="1"/>
  <c r="M198" i="40"/>
  <c r="M222" i="40" s="1"/>
  <c r="J123" i="40"/>
  <c r="J134" i="40" s="1"/>
  <c r="F197" i="40"/>
  <c r="F221" i="40" s="1"/>
  <c r="O151" i="40"/>
  <c r="N23" i="51"/>
  <c r="H124" i="40"/>
  <c r="H135" i="40" s="1"/>
  <c r="M124" i="40"/>
  <c r="M135" i="40" s="1"/>
  <c r="F126" i="40"/>
  <c r="F137" i="40" s="1"/>
  <c r="O44" i="40"/>
  <c r="E198" i="40"/>
  <c r="P198" i="40" s="1"/>
  <c r="O173" i="40"/>
  <c r="N126" i="40"/>
  <c r="N137" i="40" s="1"/>
  <c r="F202" i="40"/>
  <c r="F226" i="40" s="1"/>
  <c r="O103" i="40"/>
  <c r="O100" i="40"/>
  <c r="L197" i="40"/>
  <c r="L221" i="40" s="1"/>
  <c r="M203" i="40"/>
  <c r="M227" i="40" s="1"/>
  <c r="L211" i="40"/>
  <c r="L235" i="40" s="1"/>
  <c r="I63" i="40"/>
  <c r="M202" i="40"/>
  <c r="M226" i="40" s="1"/>
  <c r="K206" i="40"/>
  <c r="K230" i="40" s="1"/>
  <c r="L206" i="40"/>
  <c r="L230" i="40" s="1"/>
  <c r="K199" i="40"/>
  <c r="K223" i="40" s="1"/>
  <c r="I197" i="40"/>
  <c r="I221" i="40" s="1"/>
  <c r="K196" i="40"/>
  <c r="K191" i="40"/>
  <c r="E200" i="40"/>
  <c r="P200" i="40" s="1"/>
  <c r="O175" i="40"/>
  <c r="G146" i="40"/>
  <c r="M146" i="40"/>
  <c r="M120" i="40"/>
  <c r="M131" i="40" s="1"/>
  <c r="M170" i="40"/>
  <c r="K215" i="40"/>
  <c r="K239" i="40" s="1"/>
  <c r="K198" i="40"/>
  <c r="K222" i="40" s="1"/>
  <c r="E213" i="40"/>
  <c r="O188" i="40"/>
  <c r="J207" i="40"/>
  <c r="J231" i="40" s="1"/>
  <c r="L117" i="40"/>
  <c r="O116" i="40"/>
  <c r="I23" i="51"/>
  <c r="G117" i="40"/>
  <c r="O60" i="40"/>
  <c r="O14" i="40"/>
  <c r="O154" i="40"/>
  <c r="I124" i="40"/>
  <c r="I135" i="40" s="1"/>
  <c r="N209" i="40"/>
  <c r="N233" i="40" s="1"/>
  <c r="N125" i="40"/>
  <c r="N136" i="40" s="1"/>
  <c r="K144" i="40"/>
  <c r="N127" i="40"/>
  <c r="N138" i="40" s="1"/>
  <c r="N197" i="40"/>
  <c r="N221" i="40" s="1"/>
  <c r="O46" i="40"/>
  <c r="J200" i="40"/>
  <c r="J224" i="40" s="1"/>
  <c r="K204" i="40"/>
  <c r="K228" i="40" s="1"/>
  <c r="M63" i="40"/>
  <c r="I207" i="40"/>
  <c r="I231" i="40" s="1"/>
  <c r="K63" i="40"/>
  <c r="F146" i="40"/>
  <c r="K208" i="40"/>
  <c r="K232" i="40" s="1"/>
  <c r="G198" i="40"/>
  <c r="G222" i="40" s="1"/>
  <c r="O172" i="40"/>
  <c r="E197" i="40"/>
  <c r="I199" i="40"/>
  <c r="I223" i="40" s="1"/>
  <c r="L204" i="40"/>
  <c r="L228" i="40" s="1"/>
  <c r="F127" i="40"/>
  <c r="F138" i="40" s="1"/>
  <c r="M211" i="40"/>
  <c r="M235" i="40" s="1"/>
  <c r="I123" i="40"/>
  <c r="I134" i="40" s="1"/>
  <c r="F200" i="40"/>
  <c r="F224" i="40" s="1"/>
  <c r="F167" i="40"/>
  <c r="G201" i="40"/>
  <c r="G225" i="40" s="1"/>
  <c r="M207" i="40"/>
  <c r="M231" i="40" s="1"/>
  <c r="F191" i="40"/>
  <c r="F196" i="40"/>
  <c r="L202" i="40"/>
  <c r="L226" i="40" s="1"/>
  <c r="H215" i="40"/>
  <c r="H239" i="40" s="1"/>
  <c r="O15" i="40"/>
  <c r="E201" i="40"/>
  <c r="O176" i="40"/>
  <c r="K202" i="40"/>
  <c r="K226" i="40" s="1"/>
  <c r="F124" i="40"/>
  <c r="F135" i="40" s="1"/>
  <c r="M208" i="40"/>
  <c r="M232" i="40" s="1"/>
  <c r="N206" i="40"/>
  <c r="N230" i="40" s="1"/>
  <c r="I208" i="40"/>
  <c r="I232" i="40" s="1"/>
  <c r="M126" i="40"/>
  <c r="M137" i="40" s="1"/>
  <c r="L123" i="40"/>
  <c r="L134" i="40" s="1"/>
  <c r="K214" i="40"/>
  <c r="K238" i="40" s="1"/>
  <c r="H210" i="40"/>
  <c r="H234" i="40" s="1"/>
  <c r="G203" i="40"/>
  <c r="G227" i="40" s="1"/>
  <c r="O178" i="40"/>
  <c r="E203" i="40"/>
  <c r="M201" i="40"/>
  <c r="M225" i="40" s="1"/>
  <c r="M144" i="40"/>
  <c r="M127" i="40"/>
  <c r="M138" i="40" s="1"/>
  <c r="F207" i="40"/>
  <c r="F231" i="40" s="1"/>
  <c r="K205" i="40"/>
  <c r="K229" i="40" s="1"/>
  <c r="G213" i="40"/>
  <c r="G237" i="40" s="1"/>
  <c r="G144" i="40"/>
  <c r="N191" i="40"/>
  <c r="N196" i="40"/>
  <c r="H191" i="40"/>
  <c r="H196" i="40"/>
  <c r="H126" i="40"/>
  <c r="H137" i="40" s="1"/>
  <c r="J208" i="40"/>
  <c r="J232" i="40" s="1"/>
  <c r="M125" i="40"/>
  <c r="M136" i="40" s="1"/>
  <c r="L203" i="40"/>
  <c r="L227" i="40" s="1"/>
  <c r="O104" i="40"/>
  <c r="H127" i="40"/>
  <c r="H138" i="40" s="1"/>
  <c r="I144" i="40"/>
  <c r="F203" i="40"/>
  <c r="F227" i="40" s="1"/>
  <c r="I212" i="40"/>
  <c r="I236" i="40" s="1"/>
  <c r="J127" i="40"/>
  <c r="J138" i="40" s="1"/>
  <c r="J146" i="40"/>
  <c r="I146" i="40"/>
  <c r="F204" i="40"/>
  <c r="F228" i="40" s="1"/>
  <c r="L146" i="40"/>
  <c r="G124" i="40"/>
  <c r="G135" i="40" s="1"/>
  <c r="F201" i="40"/>
  <c r="F225" i="40" s="1"/>
  <c r="I203" i="40"/>
  <c r="I227" i="40" s="1"/>
  <c r="O157" i="40"/>
  <c r="N213" i="40"/>
  <c r="N237" i="40" s="1"/>
  <c r="G207" i="40"/>
  <c r="G231" i="40" s="1"/>
  <c r="K146" i="40"/>
  <c r="L126" i="40"/>
  <c r="L137" i="40" s="1"/>
  <c r="L200" i="40"/>
  <c r="L224" i="40" s="1"/>
  <c r="L199" i="40"/>
  <c r="L223" i="40" s="1"/>
  <c r="O16" i="40"/>
  <c r="K210" i="40"/>
  <c r="K234" i="40" s="1"/>
  <c r="P177" i="40"/>
  <c r="P166" i="40"/>
  <c r="P99" i="40"/>
  <c r="P174" i="40"/>
  <c r="P162" i="40"/>
  <c r="P157" i="40"/>
  <c r="P186" i="40"/>
  <c r="P185" i="40"/>
  <c r="P165" i="40"/>
  <c r="P182" i="40"/>
  <c r="P152" i="40"/>
  <c r="P179" i="40"/>
  <c r="P183" i="40"/>
  <c r="P102" i="40"/>
  <c r="P159" i="40"/>
  <c r="P163" i="40"/>
  <c r="P164" i="40"/>
  <c r="P154" i="40"/>
  <c r="P114" i="40"/>
  <c r="P155" i="40"/>
  <c r="P112" i="40"/>
  <c r="P113" i="40"/>
  <c r="P148" i="40"/>
  <c r="P103" i="40"/>
  <c r="P158" i="40"/>
  <c r="P190" i="40"/>
  <c r="P172" i="40"/>
  <c r="P156" i="40"/>
  <c r="P147" i="40"/>
  <c r="P178" i="40"/>
  <c r="P149" i="40"/>
  <c r="P171" i="40"/>
  <c r="P189" i="40"/>
  <c r="P101" i="40"/>
  <c r="E170" i="40"/>
  <c r="P188" i="40"/>
  <c r="P161" i="40"/>
  <c r="P160" i="40"/>
  <c r="P116" i="40"/>
  <c r="P150" i="40"/>
  <c r="P151" i="40"/>
  <c r="P100" i="40"/>
  <c r="P115" i="40"/>
  <c r="P187" i="40"/>
  <c r="P175" i="40"/>
  <c r="P181" i="40"/>
  <c r="P110" i="40"/>
  <c r="P173" i="40"/>
  <c r="P111" i="40"/>
  <c r="P176" i="40"/>
  <c r="P104" i="40"/>
  <c r="P184" i="40"/>
  <c r="P153" i="40"/>
  <c r="E120" i="40"/>
  <c r="E131" i="40" s="1"/>
  <c r="P180" i="40"/>
  <c r="K167" i="40"/>
  <c r="F210" i="40"/>
  <c r="F234" i="40" s="1"/>
  <c r="J170" i="40"/>
  <c r="J120" i="40"/>
  <c r="J131" i="40" s="1"/>
  <c r="O51" i="40"/>
  <c r="N144" i="40"/>
  <c r="O55" i="40"/>
  <c r="O183" i="40"/>
  <c r="E208" i="40"/>
  <c r="I213" i="40"/>
  <c r="I237" i="40" s="1"/>
  <c r="N203" i="40"/>
  <c r="N227" i="40" s="1"/>
  <c r="N124" i="40"/>
  <c r="N135" i="40" s="1"/>
  <c r="I204" i="40"/>
  <c r="I228" i="40" s="1"/>
  <c r="N167" i="40"/>
  <c r="N170" i="40"/>
  <c r="N194" i="40" s="1"/>
  <c r="N218" i="40" s="1"/>
  <c r="N120" i="40"/>
  <c r="N131" i="40" s="1"/>
  <c r="J215" i="40"/>
  <c r="J239" i="40" s="1"/>
  <c r="O158" i="40"/>
  <c r="O159" i="40"/>
  <c r="H198" i="40"/>
  <c r="H222" i="40" s="1"/>
  <c r="M117" i="40"/>
  <c r="M212" i="40"/>
  <c r="M236" i="40" s="1"/>
  <c r="F125" i="40"/>
  <c r="F136" i="40" s="1"/>
  <c r="L213" i="40"/>
  <c r="L237" i="40" s="1"/>
  <c r="N205" i="40"/>
  <c r="N229" i="40" s="1"/>
  <c r="O47" i="40"/>
  <c r="O177" i="40"/>
  <c r="E202" i="40"/>
  <c r="P202" i="40" s="1"/>
  <c r="K117" i="40"/>
  <c r="K207" i="40"/>
  <c r="K231" i="40" s="1"/>
  <c r="J213" i="40"/>
  <c r="J237" i="40" s="1"/>
  <c r="J210" i="40"/>
  <c r="J234" i="40" s="1"/>
  <c r="M197" i="40"/>
  <c r="M221" i="40" s="1"/>
  <c r="L125" i="40"/>
  <c r="L136" i="40" s="1"/>
  <c r="E146" i="40"/>
  <c r="O185" i="40"/>
  <c r="E210" i="40"/>
  <c r="K23" i="51"/>
  <c r="H197" i="40"/>
  <c r="H221" i="40" s="1"/>
  <c r="K124" i="40"/>
  <c r="K135" i="40" s="1"/>
  <c r="H199" i="40"/>
  <c r="H223" i="40" s="1"/>
  <c r="L208" i="40"/>
  <c r="L232" i="40" s="1"/>
  <c r="E125" i="40"/>
  <c r="O113" i="40"/>
  <c r="M123" i="40"/>
  <c r="M134" i="40" s="1"/>
  <c r="H206" i="40"/>
  <c r="H230" i="40" s="1"/>
  <c r="E117" i="40"/>
  <c r="P117" i="40" s="1"/>
  <c r="E122" i="40"/>
  <c r="P122" i="40" s="1"/>
  <c r="O110" i="40"/>
  <c r="M167" i="40"/>
  <c r="L201" i="40"/>
  <c r="L225" i="40" s="1"/>
  <c r="I215" i="40"/>
  <c r="I239" i="40" s="1"/>
  <c r="M204" i="40"/>
  <c r="M228" i="40" s="1"/>
  <c r="G127" i="40"/>
  <c r="G138" i="40" s="1"/>
  <c r="G167" i="40"/>
  <c r="O115" i="40"/>
  <c r="E127" i="40"/>
  <c r="P127" i="40" s="1"/>
  <c r="O43" i="40"/>
  <c r="E63" i="40"/>
  <c r="L198" i="40"/>
  <c r="L222" i="40" s="1"/>
  <c r="M206" i="40"/>
  <c r="M230" i="40" s="1"/>
  <c r="J199" i="40"/>
  <c r="J223" i="40" s="1"/>
  <c r="E205" i="40"/>
  <c r="O180" i="40"/>
  <c r="O162" i="40"/>
  <c r="J204" i="40"/>
  <c r="J228" i="40" s="1"/>
  <c r="I127" i="40"/>
  <c r="I138" i="40" s="1"/>
  <c r="G23" i="51"/>
  <c r="K211" i="40"/>
  <c r="K235" i="40" s="1"/>
  <c r="M191" i="40"/>
  <c r="M196" i="40"/>
  <c r="N146" i="40"/>
  <c r="G205" i="40"/>
  <c r="G229" i="40" s="1"/>
  <c r="I77" i="51"/>
  <c r="I47" i="51"/>
  <c r="G49" i="51"/>
  <c r="C49" i="51"/>
  <c r="C79" i="51" s="1"/>
  <c r="AD43" i="42"/>
  <c r="E63" i="42"/>
  <c r="AD63" i="42" s="1"/>
  <c r="O43" i="42"/>
  <c r="I72" i="51"/>
  <c r="I42" i="51"/>
  <c r="O33" i="42"/>
  <c r="AD33" i="42"/>
  <c r="E35" i="42"/>
  <c r="AD61" i="42"/>
  <c r="O61" i="42"/>
  <c r="C41" i="51"/>
  <c r="C71" i="51" s="1"/>
  <c r="G41" i="51"/>
  <c r="G50" i="51"/>
  <c r="C50" i="51"/>
  <c r="C80" i="51" s="1"/>
  <c r="N63" i="42"/>
  <c r="O59" i="42"/>
  <c r="O58" i="42"/>
  <c r="O51" i="42"/>
  <c r="K63" i="42"/>
  <c r="G63" i="42"/>
  <c r="O34" i="42"/>
  <c r="O21" i="42"/>
  <c r="O15" i="42"/>
  <c r="AD46" i="42"/>
  <c r="O46" i="42"/>
  <c r="O50" i="42"/>
  <c r="O54" i="42"/>
  <c r="O62" i="42"/>
  <c r="AD62" i="42"/>
  <c r="J63" i="42"/>
  <c r="G44" i="51"/>
  <c r="C44" i="51"/>
  <c r="C74" i="51" s="1"/>
  <c r="O55" i="42"/>
  <c r="F97" i="40"/>
  <c r="L99" i="40"/>
  <c r="E20" i="40"/>
  <c r="F41" i="40"/>
  <c r="J19" i="40"/>
  <c r="E19" i="40"/>
  <c r="L13" i="40"/>
  <c r="J13" i="40"/>
  <c r="L19" i="40"/>
  <c r="F11" i="40"/>
  <c r="J99" i="40"/>
  <c r="E105" i="40"/>
  <c r="CB76" i="42" l="1"/>
  <c r="BM97" i="42"/>
  <c r="BL19" i="42"/>
  <c r="AW22" i="42"/>
  <c r="BG19" i="42"/>
  <c r="DI76" i="42"/>
  <c r="CT97" i="42"/>
  <c r="AH23" i="42"/>
  <c r="AI16" i="42" s="1"/>
  <c r="AI17" i="42" s="1"/>
  <c r="AI23" i="42" s="1"/>
  <c r="AJ16" i="42" s="1"/>
  <c r="AJ17" i="42" s="1"/>
  <c r="AJ23" i="42" s="1"/>
  <c r="AK16" i="42" s="1"/>
  <c r="AK17" i="42" s="1"/>
  <c r="AK23" i="42" s="1"/>
  <c r="AL16" i="42" s="1"/>
  <c r="AL17" i="42" s="1"/>
  <c r="AL23" i="42" s="1"/>
  <c r="AM16" i="42" s="1"/>
  <c r="AM17" i="42" s="1"/>
  <c r="AM23" i="42" s="1"/>
  <c r="AN16" i="42" s="1"/>
  <c r="AN17" i="42" s="1"/>
  <c r="AN23" i="42" s="1"/>
  <c r="AO16" i="42" s="1"/>
  <c r="AO17" i="42" s="1"/>
  <c r="AO23" i="42" s="1"/>
  <c r="AP16" i="42" s="1"/>
  <c r="AP17" i="42" s="1"/>
  <c r="AP23" i="42" s="1"/>
  <c r="AQ16" i="42" s="1"/>
  <c r="AQ17" i="42" s="1"/>
  <c r="AQ23" i="42" s="1"/>
  <c r="AR22" i="42"/>
  <c r="AR76" i="42"/>
  <c r="AW76" i="42"/>
  <c r="AH97" i="42"/>
  <c r="CS97" i="42"/>
  <c r="DH76" i="42"/>
  <c r="AC22" i="42"/>
  <c r="S23" i="42"/>
  <c r="T16" i="42" s="1"/>
  <c r="T17" i="42" s="1"/>
  <c r="T23" i="42" s="1"/>
  <c r="U16" i="42" s="1"/>
  <c r="U17" i="42" s="1"/>
  <c r="U23" i="42" s="1"/>
  <c r="V16" i="42" s="1"/>
  <c r="V17" i="42" s="1"/>
  <c r="V23" i="42" s="1"/>
  <c r="W16" i="42" s="1"/>
  <c r="W17" i="42" s="1"/>
  <c r="W23" i="42" s="1"/>
  <c r="X16" i="42" s="1"/>
  <c r="X17" i="42" s="1"/>
  <c r="X23" i="42" s="1"/>
  <c r="Y16" i="42" s="1"/>
  <c r="Y17" i="42" s="1"/>
  <c r="Y23" i="42" s="1"/>
  <c r="Z16" i="42" s="1"/>
  <c r="Z17" i="42" s="1"/>
  <c r="Z23" i="42" s="1"/>
  <c r="AA16" i="42" s="1"/>
  <c r="AA17" i="42" s="1"/>
  <c r="AA23" i="42" s="1"/>
  <c r="AB16" i="42" s="1"/>
  <c r="AB17" i="42" s="1"/>
  <c r="AB23" i="42" s="1"/>
  <c r="S98" i="42"/>
  <c r="T98" i="42" s="1"/>
  <c r="U98" i="42" s="1"/>
  <c r="V98" i="42" s="1"/>
  <c r="W98" i="42" s="1"/>
  <c r="X98" i="42" s="1"/>
  <c r="Y98" i="42" s="1"/>
  <c r="Z98" i="42" s="1"/>
  <c r="AA98" i="42" s="1"/>
  <c r="AB98" i="42" s="1"/>
  <c r="AC98" i="42" s="1"/>
  <c r="AC97" i="42"/>
  <c r="CC76" i="42"/>
  <c r="BN97" i="42"/>
  <c r="FD76" i="42"/>
  <c r="FD97" i="42" s="1"/>
  <c r="EO97" i="42"/>
  <c r="CM47" i="42"/>
  <c r="J36" i="42"/>
  <c r="J37" i="42" s="1"/>
  <c r="J76" i="42" s="1"/>
  <c r="BX48" i="42"/>
  <c r="EU49" i="42"/>
  <c r="EF52" i="42"/>
  <c r="AE47" i="42"/>
  <c r="L122" i="40"/>
  <c r="L133" i="40" s="1"/>
  <c r="J122" i="40"/>
  <c r="J133" i="40" s="1"/>
  <c r="F145" i="40"/>
  <c r="AH82" i="35"/>
  <c r="AH188" i="35"/>
  <c r="AE48" i="42"/>
  <c r="AH202" i="35"/>
  <c r="AH47" i="35"/>
  <c r="W676" i="35"/>
  <c r="F29" i="42"/>
  <c r="DG6" i="42"/>
  <c r="G17" i="51"/>
  <c r="EK6" i="42"/>
  <c r="E32" i="12"/>
  <c r="AJ6" i="42" s="1"/>
  <c r="U6" i="42"/>
  <c r="G6" i="42"/>
  <c r="BN6" i="42"/>
  <c r="E32" i="51"/>
  <c r="H62" i="51" s="1"/>
  <c r="F32" i="51"/>
  <c r="AH195" i="35"/>
  <c r="AH92" i="35"/>
  <c r="X676" i="35"/>
  <c r="X675" i="35" s="1"/>
  <c r="G29" i="42"/>
  <c r="AH162" i="35"/>
  <c r="AH71" i="35"/>
  <c r="N29" i="42"/>
  <c r="AE676" i="35"/>
  <c r="AE675" i="35" s="1"/>
  <c r="AH122" i="35"/>
  <c r="Y676" i="35"/>
  <c r="Y675" i="35" s="1"/>
  <c r="H29" i="42"/>
  <c r="AH168" i="35"/>
  <c r="Z676" i="35"/>
  <c r="Z675" i="35" s="1"/>
  <c r="I29" i="42"/>
  <c r="BI48" i="42"/>
  <c r="L19" i="42"/>
  <c r="L36" i="42"/>
  <c r="L37" i="42" s="1"/>
  <c r="L76" i="42" s="1"/>
  <c r="AH105" i="35"/>
  <c r="AH174" i="35"/>
  <c r="AH139" i="35"/>
  <c r="AH94" i="35"/>
  <c r="K29" i="42"/>
  <c r="AB676" i="35"/>
  <c r="AB675" i="35" s="1"/>
  <c r="M29" i="42"/>
  <c r="AD676" i="35"/>
  <c r="AD675" i="35" s="1"/>
  <c r="AF7" i="35"/>
  <c r="AH41" i="35" s="1"/>
  <c r="AH59" i="35"/>
  <c r="AH54" i="35"/>
  <c r="AH183" i="35"/>
  <c r="AH123" i="35"/>
  <c r="AH198" i="35"/>
  <c r="AH62" i="35"/>
  <c r="BI49" i="42"/>
  <c r="DQ44" i="42"/>
  <c r="DB49" i="42"/>
  <c r="AT47" i="42"/>
  <c r="DQ32" i="42"/>
  <c r="DQ49" i="42"/>
  <c r="BI57" i="42"/>
  <c r="FJ45" i="42"/>
  <c r="EF49" i="42"/>
  <c r="CM45" i="42"/>
  <c r="CM57" i="42"/>
  <c r="CM49" i="42"/>
  <c r="DB47" i="42"/>
  <c r="DQ48" i="42"/>
  <c r="BX45" i="42"/>
  <c r="AT57" i="42"/>
  <c r="CM48" i="42"/>
  <c r="AT56" i="42"/>
  <c r="DB48" i="42"/>
  <c r="DB56" i="42"/>
  <c r="AT48" i="42"/>
  <c r="FJ48" i="42"/>
  <c r="EF48" i="42"/>
  <c r="EU30" i="42"/>
  <c r="DB30" i="42"/>
  <c r="P238" i="40"/>
  <c r="P223" i="40"/>
  <c r="G194" i="40"/>
  <c r="G218" i="40" s="1"/>
  <c r="EU45" i="42"/>
  <c r="AE49" i="42"/>
  <c r="FJ49" i="42"/>
  <c r="BI47" i="42"/>
  <c r="AT45" i="42"/>
  <c r="P222" i="40"/>
  <c r="P239" i="40"/>
  <c r="I48" i="51"/>
  <c r="BX47" i="42"/>
  <c r="AT49" i="42"/>
  <c r="DQ30" i="42"/>
  <c r="P137" i="40"/>
  <c r="BX32" i="42"/>
  <c r="AE45" i="42"/>
  <c r="EF30" i="42"/>
  <c r="P138" i="40"/>
  <c r="DB45" i="42"/>
  <c r="AE32" i="42"/>
  <c r="DQ56" i="42"/>
  <c r="AT30" i="42"/>
  <c r="EF56" i="42"/>
  <c r="E106" i="40"/>
  <c r="P106" i="40" s="1"/>
  <c r="P105" i="40"/>
  <c r="E128" i="40"/>
  <c r="P128" i="40" s="1"/>
  <c r="AE44" i="42"/>
  <c r="FJ52" i="42"/>
  <c r="DB52" i="42"/>
  <c r="BI52" i="42"/>
  <c r="AE56" i="42"/>
  <c r="BX53" i="42"/>
  <c r="AT44" i="42"/>
  <c r="AE52" i="42"/>
  <c r="BX52" i="42"/>
  <c r="BX57" i="42"/>
  <c r="FJ30" i="42"/>
  <c r="BX30" i="42"/>
  <c r="EU52" i="42"/>
  <c r="BI56" i="42"/>
  <c r="E20" i="42"/>
  <c r="BX56" i="42"/>
  <c r="FJ56" i="42"/>
  <c r="AD36" i="42"/>
  <c r="AT52" i="42"/>
  <c r="DQ52" i="42"/>
  <c r="AE57" i="42"/>
  <c r="CM30" i="42"/>
  <c r="AE30" i="42"/>
  <c r="CM56" i="42"/>
  <c r="BI45" i="42"/>
  <c r="DQ45" i="42"/>
  <c r="P224" i="40"/>
  <c r="K194" i="40"/>
  <c r="K218" i="40" s="1"/>
  <c r="EF47" i="42"/>
  <c r="P233" i="40"/>
  <c r="DQ47" i="42"/>
  <c r="P134" i="40"/>
  <c r="EU47" i="42"/>
  <c r="J82" i="42"/>
  <c r="J19" i="42" s="1"/>
  <c r="P235" i="40"/>
  <c r="F194" i="40"/>
  <c r="F218" i="40" s="1"/>
  <c r="I75" i="51"/>
  <c r="I45" i="51"/>
  <c r="AT31" i="42"/>
  <c r="EF31" i="42"/>
  <c r="EU31" i="42"/>
  <c r="BI31" i="42"/>
  <c r="FJ31" i="42"/>
  <c r="DQ31" i="42"/>
  <c r="BX31" i="42"/>
  <c r="P133" i="40"/>
  <c r="H194" i="40"/>
  <c r="H218" i="40" s="1"/>
  <c r="DQ53" i="42"/>
  <c r="EU53" i="42"/>
  <c r="CM53" i="42"/>
  <c r="EF53" i="42"/>
  <c r="AE53" i="42"/>
  <c r="DB53" i="42"/>
  <c r="FJ53" i="42"/>
  <c r="EU60" i="42"/>
  <c r="BX60" i="42"/>
  <c r="DB60" i="42"/>
  <c r="AE60" i="42"/>
  <c r="EF60" i="42"/>
  <c r="CM60" i="42"/>
  <c r="FJ60" i="42"/>
  <c r="DQ60" i="42"/>
  <c r="DB31" i="42"/>
  <c r="AT60" i="42"/>
  <c r="AT53" i="42"/>
  <c r="O63" i="40"/>
  <c r="EF32" i="42"/>
  <c r="FJ32" i="42"/>
  <c r="AT32" i="42"/>
  <c r="EU32" i="42"/>
  <c r="EU44" i="42"/>
  <c r="FJ44" i="42"/>
  <c r="CM44" i="42"/>
  <c r="EF44" i="42"/>
  <c r="DB44" i="42"/>
  <c r="AE31" i="42"/>
  <c r="BI32" i="42"/>
  <c r="CM32" i="42"/>
  <c r="BX44" i="42"/>
  <c r="E194" i="40"/>
  <c r="E218" i="40" s="1"/>
  <c r="J83" i="42"/>
  <c r="EF57" i="42"/>
  <c r="EU57" i="42"/>
  <c r="DQ57" i="42"/>
  <c r="FJ57" i="42"/>
  <c r="AT50" i="42"/>
  <c r="BI50" i="42"/>
  <c r="BX50" i="42"/>
  <c r="EF50" i="42"/>
  <c r="FJ50" i="42"/>
  <c r="DQ50" i="42"/>
  <c r="CM50" i="42"/>
  <c r="EU50" i="42"/>
  <c r="AE50" i="42"/>
  <c r="DB50" i="42"/>
  <c r="AD83" i="42"/>
  <c r="I79" i="51"/>
  <c r="I49" i="51"/>
  <c r="M194" i="40"/>
  <c r="M218" i="40" s="1"/>
  <c r="E224" i="40"/>
  <c r="O200" i="40"/>
  <c r="O224" i="40" s="1"/>
  <c r="O211" i="40"/>
  <c r="O235" i="40" s="1"/>
  <c r="E235" i="40"/>
  <c r="E24" i="51"/>
  <c r="F24" i="51" s="1"/>
  <c r="G24" i="51" s="1"/>
  <c r="H24" i="51" s="1"/>
  <c r="I24" i="51" s="1"/>
  <c r="J24" i="51" s="1"/>
  <c r="K24" i="51" s="1"/>
  <c r="L24" i="51" s="1"/>
  <c r="M24" i="51" s="1"/>
  <c r="N24" i="51" s="1"/>
  <c r="O24" i="51" s="1"/>
  <c r="O23" i="51"/>
  <c r="H216" i="40"/>
  <c r="H240" i="40" s="1"/>
  <c r="H220" i="40"/>
  <c r="F220" i="40"/>
  <c r="F216" i="40"/>
  <c r="F240" i="40" s="1"/>
  <c r="O198" i="40"/>
  <c r="O222" i="40" s="1"/>
  <c r="E222" i="40"/>
  <c r="E233" i="40"/>
  <c r="O209" i="40"/>
  <c r="O233" i="40" s="1"/>
  <c r="G216" i="40"/>
  <c r="G240" i="40" s="1"/>
  <c r="G220" i="40"/>
  <c r="I50" i="51"/>
  <c r="I80" i="51"/>
  <c r="BI51" i="42"/>
  <c r="CM51" i="42"/>
  <c r="BX51" i="42"/>
  <c r="DQ51" i="42"/>
  <c r="AT51" i="42"/>
  <c r="EF51" i="42"/>
  <c r="AE51" i="42"/>
  <c r="DB51" i="42"/>
  <c r="EU51" i="42"/>
  <c r="FJ51" i="42"/>
  <c r="J42" i="51"/>
  <c r="K42" i="51"/>
  <c r="L42" i="51" s="1"/>
  <c r="M42" i="51" s="1"/>
  <c r="J72" i="51" s="1"/>
  <c r="AT43" i="42"/>
  <c r="CM43" i="42"/>
  <c r="BX43" i="42"/>
  <c r="DB43" i="42"/>
  <c r="AE43" i="42"/>
  <c r="O63" i="42"/>
  <c r="P46" i="42" s="1"/>
  <c r="BI43" i="42"/>
  <c r="DQ43" i="42"/>
  <c r="FJ43" i="42"/>
  <c r="EF43" i="42"/>
  <c r="EU43" i="42"/>
  <c r="E133" i="40"/>
  <c r="E234" i="40"/>
  <c r="O210" i="40"/>
  <c r="O234" i="40" s="1"/>
  <c r="P226" i="40"/>
  <c r="E227" i="40"/>
  <c r="O203" i="40"/>
  <c r="O227" i="40" s="1"/>
  <c r="E221" i="40"/>
  <c r="O197" i="40"/>
  <c r="O221" i="40" s="1"/>
  <c r="L216" i="40"/>
  <c r="L240" i="40" s="1"/>
  <c r="L220" i="40"/>
  <c r="I216" i="40"/>
  <c r="I240" i="40" s="1"/>
  <c r="I220" i="40"/>
  <c r="E135" i="40"/>
  <c r="O124" i="40"/>
  <c r="O135" i="40" s="1"/>
  <c r="BI55" i="42"/>
  <c r="AE55" i="42"/>
  <c r="AT55" i="42"/>
  <c r="CM55" i="42"/>
  <c r="BX55" i="42"/>
  <c r="DQ55" i="42"/>
  <c r="DB55" i="42"/>
  <c r="EF55" i="42"/>
  <c r="FJ55" i="42"/>
  <c r="EU55" i="42"/>
  <c r="DQ46" i="42"/>
  <c r="BX46" i="42"/>
  <c r="DB46" i="42"/>
  <c r="CM46" i="42"/>
  <c r="AT46" i="42"/>
  <c r="FJ46" i="42"/>
  <c r="AE46" i="42"/>
  <c r="EF46" i="42"/>
  <c r="BI46" i="42"/>
  <c r="EU46" i="42"/>
  <c r="AT34" i="42"/>
  <c r="CM34" i="42"/>
  <c r="DB34" i="42"/>
  <c r="FJ34" i="42"/>
  <c r="AE34" i="42"/>
  <c r="EU34" i="42"/>
  <c r="EF34" i="42"/>
  <c r="DQ34" i="42"/>
  <c r="BI34" i="42"/>
  <c r="BX34" i="42"/>
  <c r="AE58" i="42"/>
  <c r="BX58" i="42"/>
  <c r="AT58" i="42"/>
  <c r="DQ58" i="42"/>
  <c r="EF58" i="42"/>
  <c r="FJ58" i="42"/>
  <c r="DB58" i="42"/>
  <c r="EU58" i="42"/>
  <c r="BI58" i="42"/>
  <c r="CM58" i="42"/>
  <c r="AE61" i="42"/>
  <c r="BX61" i="42"/>
  <c r="CM61" i="42"/>
  <c r="AT61" i="42"/>
  <c r="BI61" i="42"/>
  <c r="DQ61" i="42"/>
  <c r="EF61" i="42"/>
  <c r="FJ61" i="42"/>
  <c r="DB61" i="42"/>
  <c r="EU61" i="42"/>
  <c r="E82" i="42"/>
  <c r="E19" i="42" s="1"/>
  <c r="E37" i="42"/>
  <c r="AD35" i="42"/>
  <c r="J47" i="51"/>
  <c r="K47" i="51"/>
  <c r="L47" i="51" s="1"/>
  <c r="M47" i="51" s="1"/>
  <c r="J77" i="51" s="1"/>
  <c r="O117" i="40"/>
  <c r="O125" i="40"/>
  <c r="O136" i="40" s="1"/>
  <c r="E136" i="40"/>
  <c r="J194" i="40"/>
  <c r="J218" i="40" s="1"/>
  <c r="P197" i="40"/>
  <c r="P221" i="40" s="1"/>
  <c r="P125" i="40"/>
  <c r="P136" i="40" s="1"/>
  <c r="E225" i="40"/>
  <c r="O201" i="40"/>
  <c r="O225" i="40" s="1"/>
  <c r="O213" i="40"/>
  <c r="O237" i="40" s="1"/>
  <c r="E237" i="40"/>
  <c r="O191" i="40"/>
  <c r="E230" i="40"/>
  <c r="O206" i="40"/>
  <c r="O230" i="40" s="1"/>
  <c r="E223" i="40"/>
  <c r="O199" i="40"/>
  <c r="O223" i="40" s="1"/>
  <c r="BI62" i="42"/>
  <c r="BX62" i="42"/>
  <c r="AE62" i="42"/>
  <c r="CM62" i="42"/>
  <c r="DB62" i="42"/>
  <c r="DQ62" i="42"/>
  <c r="EF62" i="42"/>
  <c r="EU62" i="42"/>
  <c r="AT62" i="42"/>
  <c r="FJ62" i="42"/>
  <c r="DB59" i="42"/>
  <c r="AE59" i="42"/>
  <c r="BX59" i="42"/>
  <c r="EF59" i="42"/>
  <c r="DQ59" i="42"/>
  <c r="AT59" i="42"/>
  <c r="FJ59" i="42"/>
  <c r="BI59" i="42"/>
  <c r="CM59" i="42"/>
  <c r="EU59" i="42"/>
  <c r="O127" i="40"/>
  <c r="O138" i="40" s="1"/>
  <c r="E138" i="40"/>
  <c r="O202" i="40"/>
  <c r="O226" i="40" s="1"/>
  <c r="E226" i="40"/>
  <c r="E232" i="40"/>
  <c r="O208" i="40"/>
  <c r="O232" i="40" s="1"/>
  <c r="P220" i="40"/>
  <c r="P210" i="40"/>
  <c r="P234" i="40" s="1"/>
  <c r="P206" i="40"/>
  <c r="P230" i="40" s="1"/>
  <c r="P213" i="40"/>
  <c r="P237" i="40" s="1"/>
  <c r="P124" i="40"/>
  <c r="P135" i="40" s="1"/>
  <c r="P236" i="40"/>
  <c r="K220" i="40"/>
  <c r="K216" i="40"/>
  <c r="K240" i="40" s="1"/>
  <c r="O207" i="40"/>
  <c r="O231" i="40" s="1"/>
  <c r="E231" i="40"/>
  <c r="L194" i="40"/>
  <c r="L218" i="40" s="1"/>
  <c r="O214" i="40"/>
  <c r="O238" i="40" s="1"/>
  <c r="E238" i="40"/>
  <c r="E134" i="40"/>
  <c r="O123" i="40"/>
  <c r="O134" i="40" s="1"/>
  <c r="J216" i="40"/>
  <c r="J240" i="40" s="1"/>
  <c r="J220" i="40"/>
  <c r="E239" i="40"/>
  <c r="O215" i="40"/>
  <c r="O239" i="40" s="1"/>
  <c r="I74" i="51"/>
  <c r="I44" i="51"/>
  <c r="DQ54" i="42"/>
  <c r="AT54" i="42"/>
  <c r="BI54" i="42"/>
  <c r="AE54" i="42"/>
  <c r="BX54" i="42"/>
  <c r="DB54" i="42"/>
  <c r="EU54" i="42"/>
  <c r="CM54" i="42"/>
  <c r="FJ54" i="42"/>
  <c r="EF54" i="42"/>
  <c r="I71" i="51"/>
  <c r="I41" i="51"/>
  <c r="AT33" i="42"/>
  <c r="CM33" i="42"/>
  <c r="FJ33" i="42"/>
  <c r="BX33" i="42"/>
  <c r="DQ33" i="42"/>
  <c r="EU33" i="42"/>
  <c r="DB33" i="42"/>
  <c r="BI33" i="42"/>
  <c r="EF33" i="42"/>
  <c r="AE33" i="42"/>
  <c r="M216" i="40"/>
  <c r="M240" i="40" s="1"/>
  <c r="M220" i="40"/>
  <c r="O205" i="40"/>
  <c r="O229" i="40" s="1"/>
  <c r="E229" i="40"/>
  <c r="P207" i="40"/>
  <c r="P231" i="40" s="1"/>
  <c r="P205" i="40"/>
  <c r="P229" i="40" s="1"/>
  <c r="P203" i="40"/>
  <c r="P227" i="40" s="1"/>
  <c r="P228" i="40"/>
  <c r="P201" i="40"/>
  <c r="P225" i="40" s="1"/>
  <c r="P208" i="40"/>
  <c r="P232" i="40" s="1"/>
  <c r="P191" i="40"/>
  <c r="N220" i="40"/>
  <c r="N216" i="40"/>
  <c r="N240" i="40" s="1"/>
  <c r="O204" i="40"/>
  <c r="O228" i="40" s="1"/>
  <c r="E228" i="40"/>
  <c r="O167" i="40"/>
  <c r="I194" i="40"/>
  <c r="I218" i="40" s="1"/>
  <c r="E216" i="40"/>
  <c r="O196" i="40"/>
  <c r="O220" i="40" s="1"/>
  <c r="E220" i="40"/>
  <c r="E137" i="40"/>
  <c r="O126" i="40"/>
  <c r="O137" i="40" s="1"/>
  <c r="E236" i="40"/>
  <c r="O212" i="40"/>
  <c r="O236" i="40" s="1"/>
  <c r="J20" i="40"/>
  <c r="G11" i="40"/>
  <c r="J21" i="40"/>
  <c r="G99" i="40"/>
  <c r="N13" i="40"/>
  <c r="I99" i="40"/>
  <c r="L105" i="40"/>
  <c r="F99" i="40"/>
  <c r="K13" i="40"/>
  <c r="L21" i="40"/>
  <c r="F13" i="40"/>
  <c r="H99" i="40"/>
  <c r="J105" i="40"/>
  <c r="N99" i="40"/>
  <c r="I13" i="40"/>
  <c r="G97" i="40"/>
  <c r="H13" i="40"/>
  <c r="M13" i="40"/>
  <c r="K99" i="40"/>
  <c r="E21" i="51"/>
  <c r="M99" i="40"/>
  <c r="L20" i="40"/>
  <c r="G41" i="40"/>
  <c r="G13" i="40"/>
  <c r="E21" i="40"/>
  <c r="CB97" i="42" l="1"/>
  <c r="CQ76" i="42"/>
  <c r="CR76" i="42"/>
  <c r="CC97" i="42"/>
  <c r="AR97" i="42"/>
  <c r="AH98" i="42"/>
  <c r="AI98" i="42" s="1"/>
  <c r="AJ98" i="42" s="1"/>
  <c r="AK98" i="42" s="1"/>
  <c r="AL98" i="42" s="1"/>
  <c r="AM98" i="42" s="1"/>
  <c r="AN98" i="42" s="1"/>
  <c r="AO98" i="42" s="1"/>
  <c r="AP98" i="42" s="1"/>
  <c r="AQ98" i="42" s="1"/>
  <c r="AR98" i="42" s="1"/>
  <c r="BG22" i="42"/>
  <c r="AW23" i="42"/>
  <c r="AX16" i="42" s="1"/>
  <c r="AX17" i="42" s="1"/>
  <c r="AX23" i="42" s="1"/>
  <c r="AY16" i="42" s="1"/>
  <c r="AY17" i="42" s="1"/>
  <c r="AY23" i="42" s="1"/>
  <c r="AZ16" i="42" s="1"/>
  <c r="AZ17" i="42" s="1"/>
  <c r="AZ23" i="42" s="1"/>
  <c r="BA16" i="42" s="1"/>
  <c r="BA17" i="42" s="1"/>
  <c r="BA23" i="42" s="1"/>
  <c r="BB16" i="42" s="1"/>
  <c r="BB17" i="42" s="1"/>
  <c r="BB23" i="42" s="1"/>
  <c r="BC16" i="42" s="1"/>
  <c r="BC17" i="42" s="1"/>
  <c r="BC23" i="42" s="1"/>
  <c r="BD16" i="42" s="1"/>
  <c r="BD17" i="42" s="1"/>
  <c r="BD23" i="42" s="1"/>
  <c r="BE16" i="42" s="1"/>
  <c r="BE17" i="42" s="1"/>
  <c r="BE23" i="42" s="1"/>
  <c r="BF16" i="42" s="1"/>
  <c r="BF17" i="42" s="1"/>
  <c r="BF23" i="42" s="1"/>
  <c r="DW76" i="42"/>
  <c r="DH97" i="42"/>
  <c r="DX76" i="42"/>
  <c r="DI97" i="42"/>
  <c r="AW97" i="42"/>
  <c r="BL76" i="42"/>
  <c r="CA19" i="42"/>
  <c r="BL22" i="42"/>
  <c r="BV19" i="42"/>
  <c r="J20" i="42"/>
  <c r="J128" i="40"/>
  <c r="J139" i="40" s="1"/>
  <c r="J106" i="40"/>
  <c r="L83" i="42"/>
  <c r="AH80" i="35"/>
  <c r="AH65" i="35"/>
  <c r="AH40" i="35"/>
  <c r="AH182" i="35"/>
  <c r="AH201" i="35"/>
  <c r="AH19" i="35"/>
  <c r="AH102" i="35"/>
  <c r="AH157" i="35"/>
  <c r="I122" i="40"/>
  <c r="I133" i="40" s="1"/>
  <c r="H122" i="40"/>
  <c r="H133" i="40" s="1"/>
  <c r="N122" i="40"/>
  <c r="N133" i="40" s="1"/>
  <c r="K122" i="40"/>
  <c r="K133" i="40" s="1"/>
  <c r="G122" i="40"/>
  <c r="G133" i="40" s="1"/>
  <c r="O13" i="40"/>
  <c r="O99" i="40"/>
  <c r="F122" i="40"/>
  <c r="M122" i="40"/>
  <c r="M133" i="40" s="1"/>
  <c r="G145" i="40"/>
  <c r="L106" i="40"/>
  <c r="L128" i="40"/>
  <c r="L139" i="40" s="1"/>
  <c r="I35" i="42"/>
  <c r="I36" i="42"/>
  <c r="H35" i="42"/>
  <c r="H36" i="42"/>
  <c r="N35" i="42"/>
  <c r="N36" i="42"/>
  <c r="W675" i="35"/>
  <c r="AF676" i="35"/>
  <c r="AF675" i="35" s="1"/>
  <c r="AH589" i="35"/>
  <c r="AH303" i="35"/>
  <c r="AH520" i="35"/>
  <c r="AH331" i="35"/>
  <c r="AH454" i="35"/>
  <c r="AH534" i="35"/>
  <c r="AH411" i="35"/>
  <c r="AH537" i="35"/>
  <c r="AH459" i="35"/>
  <c r="AH519" i="35"/>
  <c r="AH536" i="35"/>
  <c r="AH252" i="35"/>
  <c r="AH673" i="35"/>
  <c r="AH407" i="35"/>
  <c r="AH502" i="35"/>
  <c r="AH617" i="35"/>
  <c r="AH480" i="35"/>
  <c r="AH227" i="35"/>
  <c r="AH424" i="35"/>
  <c r="AH493" i="35"/>
  <c r="AH643" i="35"/>
  <c r="AH618" i="35"/>
  <c r="AH487" i="35"/>
  <c r="AH383" i="35"/>
  <c r="AH603" i="35"/>
  <c r="AH498" i="35"/>
  <c r="AH666" i="35"/>
  <c r="AH626" i="35"/>
  <c r="AH348" i="35"/>
  <c r="AH548" i="35"/>
  <c r="AH219" i="35"/>
  <c r="AH269" i="35"/>
  <c r="AH476" i="35"/>
  <c r="AH455" i="35"/>
  <c r="AH332" i="35"/>
  <c r="AH575" i="35"/>
  <c r="AH511" i="35"/>
  <c r="AH477" i="35"/>
  <c r="AH513" i="35"/>
  <c r="AH237" i="35"/>
  <c r="AH640" i="35"/>
  <c r="AH263" i="35"/>
  <c r="AH593" i="35"/>
  <c r="AH628" i="35"/>
  <c r="AH245" i="35"/>
  <c r="AH624" i="35"/>
  <c r="AH373" i="35"/>
  <c r="AH565" i="35"/>
  <c r="AH281" i="35"/>
  <c r="AH594" i="35"/>
  <c r="AH262" i="35"/>
  <c r="AH514" i="35"/>
  <c r="AH530" i="35"/>
  <c r="AH596" i="35"/>
  <c r="AH254" i="35"/>
  <c r="AH356" i="35"/>
  <c r="AH465" i="35"/>
  <c r="AH334" i="35"/>
  <c r="AH579" i="35"/>
  <c r="AH389" i="35"/>
  <c r="AH423" i="35"/>
  <c r="AH561" i="35"/>
  <c r="AH364" i="35"/>
  <c r="AH357" i="35"/>
  <c r="AH305" i="35"/>
  <c r="AH398" i="35"/>
  <c r="AH539" i="35"/>
  <c r="AH326" i="35"/>
  <c r="AH213" i="35"/>
  <c r="AH306" i="35"/>
  <c r="AH580" i="35"/>
  <c r="AH295" i="35"/>
  <c r="AH428" i="35"/>
  <c r="AH566" i="35"/>
  <c r="AH406" i="35"/>
  <c r="AH556" i="35"/>
  <c r="AH499" i="35"/>
  <c r="AH510" i="35"/>
  <c r="AH577" i="35"/>
  <c r="AH396" i="35"/>
  <c r="AH309" i="35"/>
  <c r="AH234" i="35"/>
  <c r="AH587" i="35"/>
  <c r="AH632" i="35"/>
  <c r="AH286" i="35"/>
  <c r="AH238" i="35"/>
  <c r="AH463" i="35"/>
  <c r="AH518" i="35"/>
  <c r="AH382" i="35"/>
  <c r="AH639" i="35"/>
  <c r="AH235" i="35"/>
  <c r="AH315" i="35"/>
  <c r="AH586" i="35"/>
  <c r="AH339" i="35"/>
  <c r="AH324" i="35"/>
  <c r="AH239" i="35"/>
  <c r="AH672" i="35"/>
  <c r="AH385" i="35"/>
  <c r="AH570" i="35"/>
  <c r="AH620" i="35"/>
  <c r="AH214" i="35"/>
  <c r="AH250" i="35"/>
  <c r="AH297" i="35"/>
  <c r="AH412" i="35"/>
  <c r="AH226" i="35"/>
  <c r="AH260" i="35"/>
  <c r="AH649" i="35"/>
  <c r="AH446" i="35"/>
  <c r="AH232" i="35"/>
  <c r="AH466" i="35"/>
  <c r="AH241" i="35"/>
  <c r="AH259" i="35"/>
  <c r="AH606" i="35"/>
  <c r="AH572" i="35"/>
  <c r="AH242" i="35"/>
  <c r="AH290" i="35"/>
  <c r="AH550" i="35"/>
  <c r="AH397" i="35"/>
  <c r="AH611" i="35"/>
  <c r="AH531" i="35"/>
  <c r="AH311" i="35"/>
  <c r="AH538" i="35"/>
  <c r="AH329" i="35"/>
  <c r="AH271" i="35"/>
  <c r="AH351" i="35"/>
  <c r="AH637" i="35"/>
  <c r="AH355" i="35"/>
  <c r="AH359" i="35"/>
  <c r="AH310" i="35"/>
  <c r="AH218" i="35"/>
  <c r="AH387" i="35"/>
  <c r="AH567" i="35"/>
  <c r="AH350" i="35"/>
  <c r="AH230" i="35"/>
  <c r="AH461" i="35"/>
  <c r="AH523" i="35"/>
  <c r="AH349" i="35"/>
  <c r="AH374" i="35"/>
  <c r="AH486" i="35"/>
  <c r="AH442" i="35"/>
  <c r="AH358" i="35"/>
  <c r="AH447" i="35"/>
  <c r="AH543" i="35"/>
  <c r="AH395" i="35"/>
  <c r="AH506" i="35"/>
  <c r="AH490" i="35"/>
  <c r="AH522" i="35"/>
  <c r="AH664" i="35"/>
  <c r="AH399" i="35"/>
  <c r="AH279" i="35"/>
  <c r="AH524" i="35"/>
  <c r="AH597" i="35"/>
  <c r="AH283" i="35"/>
  <c r="AH275" i="35"/>
  <c r="AH460" i="35"/>
  <c r="AH417" i="35"/>
  <c r="AH276" i="35"/>
  <c r="AH496" i="35"/>
  <c r="AH590" i="35"/>
  <c r="AH445" i="35"/>
  <c r="AH319" i="35"/>
  <c r="AH415" i="35"/>
  <c r="AH352" i="35"/>
  <c r="AH630" i="35"/>
  <c r="AH376" i="35"/>
  <c r="AH216" i="35"/>
  <c r="AH608" i="35"/>
  <c r="AH231" i="35"/>
  <c r="AH495" i="35"/>
  <c r="AH362" i="35"/>
  <c r="AH568" i="35"/>
  <c r="AH532" i="35"/>
  <c r="AH647" i="35"/>
  <c r="AH472" i="35"/>
  <c r="AH449" i="35"/>
  <c r="AH505" i="35"/>
  <c r="AH657" i="35"/>
  <c r="AH559" i="35"/>
  <c r="AH215" i="35"/>
  <c r="AH662" i="35"/>
  <c r="AH483" i="35"/>
  <c r="AH638" i="35"/>
  <c r="AH369" i="35"/>
  <c r="AH345" i="35"/>
  <c r="AH547" i="35"/>
  <c r="AH591" i="35"/>
  <c r="AH224" i="35"/>
  <c r="AH545" i="35"/>
  <c r="AH521" i="35"/>
  <c r="AH645" i="35"/>
  <c r="AH443" i="35"/>
  <c r="AH507" i="35"/>
  <c r="AH592" i="35"/>
  <c r="AH246" i="35"/>
  <c r="AH360" i="35"/>
  <c r="AH474" i="35"/>
  <c r="AH416" i="35"/>
  <c r="AH546" i="35"/>
  <c r="AH243" i="35"/>
  <c r="AH264" i="35"/>
  <c r="AH585" i="35"/>
  <c r="AH293" i="35"/>
  <c r="AH261" i="35"/>
  <c r="AH658" i="35"/>
  <c r="AH646" i="35"/>
  <c r="AH656" i="35"/>
  <c r="AH280" i="35"/>
  <c r="AH612" i="35"/>
  <c r="AH274" i="35"/>
  <c r="AH249" i="35"/>
  <c r="AH266" i="35"/>
  <c r="AH255" i="35"/>
  <c r="AH607" i="35"/>
  <c r="AH343" i="35"/>
  <c r="AH453" i="35"/>
  <c r="AH432" i="35"/>
  <c r="AH541" i="35"/>
  <c r="AH307" i="35"/>
  <c r="AH386" i="35"/>
  <c r="AH625" i="35"/>
  <c r="AH292" i="35"/>
  <c r="AH601" i="35"/>
  <c r="AH504" i="35"/>
  <c r="AH240" i="35"/>
  <c r="AH616" i="35"/>
  <c r="AH317" i="35"/>
  <c r="AH379" i="35"/>
  <c r="AH661" i="35"/>
  <c r="AH540" i="35"/>
  <c r="AH354" i="35"/>
  <c r="AH484" i="35"/>
  <c r="AH563" i="35"/>
  <c r="AH595" i="35"/>
  <c r="AH635" i="35"/>
  <c r="AH602" i="35"/>
  <c r="AH516" i="35"/>
  <c r="AH470" i="35"/>
  <c r="AH341" i="35"/>
  <c r="AH444" i="35"/>
  <c r="AH26" i="35"/>
  <c r="AH388" i="35"/>
  <c r="AH665" i="35"/>
  <c r="AH485" i="35"/>
  <c r="AH654" i="35"/>
  <c r="AH576" i="35"/>
  <c r="AH501" i="35"/>
  <c r="AH320" i="35"/>
  <c r="AH578" i="35"/>
  <c r="AH598" i="35"/>
  <c r="AH316" i="35"/>
  <c r="AH377" i="35"/>
  <c r="AH655" i="35"/>
  <c r="AH558" i="35"/>
  <c r="AH482" i="35"/>
  <c r="AH353" i="35"/>
  <c r="AH285" i="35"/>
  <c r="AH400" i="35"/>
  <c r="AH503" i="35"/>
  <c r="AH600" i="35"/>
  <c r="AH327" i="35"/>
  <c r="AH217" i="35"/>
  <c r="AH408" i="35"/>
  <c r="AH294" i="35"/>
  <c r="AH604" i="35"/>
  <c r="AH394" i="35"/>
  <c r="AH492" i="35"/>
  <c r="AH370" i="35"/>
  <c r="AH391" i="35"/>
  <c r="AH282" i="35"/>
  <c r="AH633" i="35"/>
  <c r="AH390" i="35"/>
  <c r="AH544" i="35"/>
  <c r="AH555" i="35"/>
  <c r="AH648" i="35"/>
  <c r="AH258" i="35"/>
  <c r="AH212" i="35"/>
  <c r="AH430" i="35"/>
  <c r="AH222" i="35"/>
  <c r="AH273" i="35"/>
  <c r="AH223" i="35"/>
  <c r="AH268" i="35"/>
  <c r="AH435" i="35"/>
  <c r="AH615" i="35"/>
  <c r="AH384" i="35"/>
  <c r="AH653" i="35"/>
  <c r="AH248" i="35"/>
  <c r="AH564" i="35"/>
  <c r="AH405" i="35"/>
  <c r="AH270" i="35"/>
  <c r="AH509" i="35"/>
  <c r="AH660" i="35"/>
  <c r="AH299" i="35"/>
  <c r="AH553" i="35"/>
  <c r="AH100" i="35"/>
  <c r="AH153" i="35"/>
  <c r="AH128" i="35"/>
  <c r="AH187" i="35"/>
  <c r="AH207" i="35"/>
  <c r="AH116" i="35"/>
  <c r="AH28" i="35"/>
  <c r="AH193" i="35"/>
  <c r="AH526" i="35"/>
  <c r="AH323" i="35"/>
  <c r="AH338" i="35"/>
  <c r="AH244" i="35"/>
  <c r="AH573" i="35"/>
  <c r="AH641" i="35"/>
  <c r="AH440" i="35"/>
  <c r="AH448" i="35"/>
  <c r="AH431" i="35"/>
  <c r="AH491" i="35"/>
  <c r="AH392" i="35"/>
  <c r="AH330" i="35"/>
  <c r="AH251" i="35"/>
  <c r="AH363" i="35"/>
  <c r="AH321" i="35"/>
  <c r="AH298" i="35"/>
  <c r="AH552" i="35"/>
  <c r="AH410" i="35"/>
  <c r="AH549" i="35"/>
  <c r="AH471" i="35"/>
  <c r="AH325" i="35"/>
  <c r="AH462" i="35"/>
  <c r="AH401" i="35"/>
  <c r="AH581" i="35"/>
  <c r="AH610" i="35"/>
  <c r="AH257" i="35"/>
  <c r="AH667" i="35"/>
  <c r="AH436" i="35"/>
  <c r="AH560" i="35"/>
  <c r="AH253" i="35"/>
  <c r="AH583" i="35"/>
  <c r="AH302" i="35"/>
  <c r="AH481" i="35"/>
  <c r="AH551" i="35"/>
  <c r="AH527" i="35"/>
  <c r="AH525" i="35"/>
  <c r="AH328" i="35"/>
  <c r="AH473" i="35"/>
  <c r="AH404" i="35"/>
  <c r="AH441" i="35"/>
  <c r="AH515" i="35"/>
  <c r="AH381" i="35"/>
  <c r="AH301" i="35"/>
  <c r="AH265" i="35"/>
  <c r="AH475" i="35"/>
  <c r="AH619" i="35"/>
  <c r="AH347" i="35"/>
  <c r="AH582" i="35"/>
  <c r="AH517" i="35"/>
  <c r="AH500" i="35"/>
  <c r="AH409" i="35"/>
  <c r="AH634" i="35"/>
  <c r="AH308" i="35"/>
  <c r="AH173" i="35"/>
  <c r="AH103" i="35"/>
  <c r="AH20" i="35"/>
  <c r="AH57" i="35"/>
  <c r="AH73" i="35"/>
  <c r="AH107" i="35"/>
  <c r="AH170" i="35"/>
  <c r="AH584" i="35"/>
  <c r="AH372" i="35"/>
  <c r="AH494" i="35"/>
  <c r="AH609" i="35"/>
  <c r="AH629" i="35"/>
  <c r="AH451" i="35"/>
  <c r="AH267" i="35"/>
  <c r="AH469" i="35"/>
  <c r="AH457" i="35"/>
  <c r="AH670" i="35"/>
  <c r="AH627" i="35"/>
  <c r="AH542" i="35"/>
  <c r="AH403" i="35"/>
  <c r="AH650" i="35"/>
  <c r="AH277" i="35"/>
  <c r="AH333" i="35"/>
  <c r="AH287" i="35"/>
  <c r="AH467" i="35"/>
  <c r="AH236" i="35"/>
  <c r="AH535" i="35"/>
  <c r="AH468" i="35"/>
  <c r="AH247" i="35"/>
  <c r="AH508" i="35"/>
  <c r="AH225" i="35"/>
  <c r="AH528" i="35"/>
  <c r="AH562" i="35"/>
  <c r="AH288" i="35"/>
  <c r="AH434" i="35"/>
  <c r="AH636" i="35"/>
  <c r="AH300" i="35"/>
  <c r="AH456" i="35"/>
  <c r="AH458" i="35"/>
  <c r="AH439" i="35"/>
  <c r="AH361" i="35"/>
  <c r="AH425" i="35"/>
  <c r="AH668" i="35"/>
  <c r="AH221" i="35"/>
  <c r="AH631" i="35"/>
  <c r="AH375" i="35"/>
  <c r="AH413" i="35"/>
  <c r="AH337" i="35"/>
  <c r="AH437" i="35"/>
  <c r="AH497" i="35"/>
  <c r="AH220" i="35"/>
  <c r="AH642" i="35"/>
  <c r="AH421" i="35"/>
  <c r="AH272" i="35"/>
  <c r="AH429" i="35"/>
  <c r="AH368" i="35"/>
  <c r="AH289" i="35"/>
  <c r="AH346" i="35"/>
  <c r="AH433" i="35"/>
  <c r="AH44" i="35"/>
  <c r="AH129" i="35"/>
  <c r="AH63" i="35"/>
  <c r="AH126" i="35"/>
  <c r="AH588" i="35"/>
  <c r="AH614" i="35"/>
  <c r="AH344" i="35"/>
  <c r="AH605" i="35"/>
  <c r="AH479" i="35"/>
  <c r="AH322" i="35"/>
  <c r="AH651" i="35"/>
  <c r="AH335" i="35"/>
  <c r="AH512" i="35"/>
  <c r="AH571" i="35"/>
  <c r="AH422" i="35"/>
  <c r="AH371" i="35"/>
  <c r="AH569" i="35"/>
  <c r="AH380" i="35"/>
  <c r="AH426" i="35"/>
  <c r="AH304" i="35"/>
  <c r="AH284" i="35"/>
  <c r="AH340" i="35"/>
  <c r="AH489" i="35"/>
  <c r="AH414" i="35"/>
  <c r="AH296" i="35"/>
  <c r="AH378" i="35"/>
  <c r="AH229" i="35"/>
  <c r="AH450" i="35"/>
  <c r="AH529" i="35"/>
  <c r="AH644" i="35"/>
  <c r="AH342" i="35"/>
  <c r="AH671" i="35"/>
  <c r="AH291" i="35"/>
  <c r="AH452" i="35"/>
  <c r="AH669" i="35"/>
  <c r="AH533" i="35"/>
  <c r="AH613" i="35"/>
  <c r="AH663" i="35"/>
  <c r="AH278" i="35"/>
  <c r="AH557" i="35"/>
  <c r="AH402" i="35"/>
  <c r="AH233" i="35"/>
  <c r="AH228" i="35"/>
  <c r="AH599" i="35"/>
  <c r="AH652" i="35"/>
  <c r="AH464" i="35"/>
  <c r="AH554" i="35"/>
  <c r="AH256" i="35"/>
  <c r="AH336" i="35"/>
  <c r="AH574" i="35"/>
  <c r="AH488" i="35"/>
  <c r="AH318" i="35"/>
  <c r="AH478" i="35"/>
  <c r="AH659" i="35"/>
  <c r="AH427" i="35"/>
  <c r="AH438" i="35"/>
  <c r="AH393" i="35"/>
  <c r="AH175" i="35"/>
  <c r="AH121" i="35"/>
  <c r="AH154" i="35"/>
  <c r="AH137" i="35"/>
  <c r="AH38" i="35"/>
  <c r="AH148" i="35"/>
  <c r="AH55" i="35"/>
  <c r="AH106" i="35"/>
  <c r="AH114" i="35"/>
  <c r="AH143" i="35"/>
  <c r="AH138" i="35"/>
  <c r="AH85" i="35"/>
  <c r="AH140" i="35"/>
  <c r="AH167" i="35"/>
  <c r="AH81" i="35"/>
  <c r="AH199" i="35"/>
  <c r="AH17" i="35"/>
  <c r="AH133" i="35"/>
  <c r="AH30" i="35"/>
  <c r="AH24" i="35"/>
  <c r="AH115" i="35"/>
  <c r="AH23" i="35"/>
  <c r="AH178" i="35"/>
  <c r="AH176" i="35"/>
  <c r="AH37" i="35"/>
  <c r="AH79" i="35"/>
  <c r="AH156" i="35"/>
  <c r="AH186" i="35"/>
  <c r="AH208" i="35"/>
  <c r="AH96" i="35"/>
  <c r="AH42" i="35"/>
  <c r="AH46" i="35"/>
  <c r="AH27" i="35"/>
  <c r="AH165" i="35"/>
  <c r="AH104" i="35"/>
  <c r="AH56" i="35"/>
  <c r="AH194" i="35"/>
  <c r="AH34" i="35"/>
  <c r="AH158" i="35"/>
  <c r="AH68" i="35"/>
  <c r="AH78" i="35"/>
  <c r="AH159" i="35"/>
  <c r="AH21" i="35"/>
  <c r="AH10" i="35"/>
  <c r="AH113" i="35"/>
  <c r="AH127" i="35"/>
  <c r="AH163" i="35"/>
  <c r="AH191" i="35"/>
  <c r="AH49" i="35"/>
  <c r="AH11" i="35"/>
  <c r="AH25" i="35"/>
  <c r="AH50" i="35"/>
  <c r="AH51" i="35"/>
  <c r="AH45" i="35"/>
  <c r="AH135" i="35"/>
  <c r="AH152" i="35"/>
  <c r="AH190" i="35"/>
  <c r="AH31" i="35"/>
  <c r="AH69" i="35"/>
  <c r="AH36" i="35"/>
  <c r="AH32" i="35"/>
  <c r="AH118" i="35"/>
  <c r="AH155" i="35"/>
  <c r="AH204" i="35"/>
  <c r="AH177" i="35"/>
  <c r="AH180" i="35"/>
  <c r="AH76" i="35"/>
  <c r="AH130" i="35"/>
  <c r="AH83" i="35"/>
  <c r="AH90" i="35"/>
  <c r="AH147" i="35"/>
  <c r="AH75" i="35"/>
  <c r="AH144" i="35"/>
  <c r="AH205" i="35"/>
  <c r="AH161" i="35"/>
  <c r="AH39" i="35"/>
  <c r="AH89" i="35"/>
  <c r="AH101" i="35"/>
  <c r="AH14" i="35"/>
  <c r="AH98" i="35"/>
  <c r="AH141" i="35"/>
  <c r="AH15" i="35"/>
  <c r="AH172" i="35"/>
  <c r="AH84" i="35"/>
  <c r="AH185" i="35"/>
  <c r="AH124" i="35"/>
  <c r="AH132" i="35"/>
  <c r="AH149" i="35"/>
  <c r="AH91" i="35"/>
  <c r="K36" i="42"/>
  <c r="K35" i="42"/>
  <c r="AH18" i="35"/>
  <c r="AH53" i="35"/>
  <c r="AH35" i="35"/>
  <c r="AH112" i="35"/>
  <c r="AH60" i="35"/>
  <c r="AH16" i="35"/>
  <c r="AH95" i="35"/>
  <c r="AH196" i="35"/>
  <c r="AH111" i="35"/>
  <c r="G35" i="42"/>
  <c r="G36" i="42"/>
  <c r="AH64" i="35"/>
  <c r="AH150" i="35"/>
  <c r="AH52" i="35"/>
  <c r="AY6" i="42"/>
  <c r="EZ6" i="42"/>
  <c r="X4" i="35"/>
  <c r="F36" i="42"/>
  <c r="O29" i="42"/>
  <c r="F35" i="42"/>
  <c r="AH119" i="35"/>
  <c r="AH197" i="35"/>
  <c r="AH184" i="35"/>
  <c r="AH166" i="35"/>
  <c r="AH189" i="35"/>
  <c r="AH179" i="35"/>
  <c r="AH99" i="35"/>
  <c r="AH110" i="35"/>
  <c r="AH125" i="35"/>
  <c r="G32" i="51"/>
  <c r="C32" i="51"/>
  <c r="C62" i="51" s="1"/>
  <c r="M36" i="42"/>
  <c r="M35" i="42"/>
  <c r="AH87" i="35"/>
  <c r="AH120" i="35"/>
  <c r="AH136" i="35"/>
  <c r="AH43" i="35"/>
  <c r="AH146" i="35"/>
  <c r="AH117" i="35"/>
  <c r="AH181" i="35"/>
  <c r="F31" i="12"/>
  <c r="G18" i="51"/>
  <c r="BA3" i="42"/>
  <c r="E33" i="12"/>
  <c r="G19" i="51" s="1"/>
  <c r="AH192" i="35"/>
  <c r="AH108" i="35"/>
  <c r="AH88" i="35"/>
  <c r="AH74" i="35"/>
  <c r="AH13" i="35"/>
  <c r="AH203" i="35"/>
  <c r="AH67" i="35"/>
  <c r="AH134" i="35"/>
  <c r="AH86" i="35"/>
  <c r="AH9" i="35"/>
  <c r="AH200" i="35"/>
  <c r="AH93" i="35"/>
  <c r="AH160" i="35"/>
  <c r="AH169" i="35"/>
  <c r="AH164" i="35"/>
  <c r="AH66" i="35"/>
  <c r="AH70" i="35"/>
  <c r="AH151" i="35"/>
  <c r="AH171" i="35"/>
  <c r="AH22" i="35"/>
  <c r="AH142" i="35"/>
  <c r="AH77" i="35"/>
  <c r="AH145" i="35"/>
  <c r="AH29" i="35"/>
  <c r="I4" i="35"/>
  <c r="CC6" i="42"/>
  <c r="DV6" i="42"/>
  <c r="CR6" i="42"/>
  <c r="AH12" i="35"/>
  <c r="AH58" i="35"/>
  <c r="AH131" i="35"/>
  <c r="AH206" i="35"/>
  <c r="AH48" i="35"/>
  <c r="AH97" i="35"/>
  <c r="AH61" i="35"/>
  <c r="AH109" i="35"/>
  <c r="AH33" i="35"/>
  <c r="AH72" i="35"/>
  <c r="J48" i="51"/>
  <c r="K48" i="51"/>
  <c r="L48" i="51" s="1"/>
  <c r="M48" i="51" s="1"/>
  <c r="J78" i="51" s="1"/>
  <c r="P54" i="42"/>
  <c r="P139" i="40"/>
  <c r="P62" i="42"/>
  <c r="E129" i="40"/>
  <c r="E140" i="40" s="1"/>
  <c r="P43" i="42"/>
  <c r="P51" i="42"/>
  <c r="E139" i="40"/>
  <c r="J94" i="42"/>
  <c r="J96" i="42" s="1"/>
  <c r="J45" i="51"/>
  <c r="K45" i="51"/>
  <c r="L45" i="51" s="1"/>
  <c r="M45" i="51" s="1"/>
  <c r="E22" i="51"/>
  <c r="K49" i="51"/>
  <c r="L49" i="51" s="1"/>
  <c r="M49" i="51" s="1"/>
  <c r="J79" i="51" s="1"/>
  <c r="J49" i="51"/>
  <c r="J41" i="51"/>
  <c r="K41" i="51"/>
  <c r="L41" i="51" s="1"/>
  <c r="M41" i="51" s="1"/>
  <c r="J71" i="51" s="1"/>
  <c r="P59" i="42"/>
  <c r="AD37" i="42"/>
  <c r="E76" i="42"/>
  <c r="P61" i="42"/>
  <c r="K50" i="51"/>
  <c r="L50" i="51" s="1"/>
  <c r="M50" i="51" s="1"/>
  <c r="J80" i="51" s="1"/>
  <c r="J50" i="51"/>
  <c r="E240" i="40"/>
  <c r="O216" i="40"/>
  <c r="O240" i="40" s="1"/>
  <c r="P216" i="40"/>
  <c r="P240" i="40" s="1"/>
  <c r="K44" i="51"/>
  <c r="L44" i="51" s="1"/>
  <c r="M44" i="51" s="1"/>
  <c r="J74" i="51" s="1"/>
  <c r="J44" i="51"/>
  <c r="E22" i="42"/>
  <c r="P63" i="42"/>
  <c r="P44" i="42"/>
  <c r="CM63" i="42"/>
  <c r="AE63" i="42"/>
  <c r="P45" i="42"/>
  <c r="P47" i="42"/>
  <c r="P49" i="42"/>
  <c r="P60" i="42"/>
  <c r="P53" i="42"/>
  <c r="BX63" i="42"/>
  <c r="DQ63" i="42"/>
  <c r="EU63" i="42"/>
  <c r="P52" i="42"/>
  <c r="DB63" i="42"/>
  <c r="EF63" i="42"/>
  <c r="P56" i="42"/>
  <c r="FJ63" i="42"/>
  <c r="BI63" i="42"/>
  <c r="AT63" i="42"/>
  <c r="P48" i="42"/>
  <c r="P57" i="42"/>
  <c r="AD82" i="42"/>
  <c r="E94" i="42"/>
  <c r="P58" i="42"/>
  <c r="P55" i="42"/>
  <c r="P50" i="42"/>
  <c r="I105" i="40"/>
  <c r="K105" i="40"/>
  <c r="F19" i="40"/>
  <c r="G19" i="40"/>
  <c r="H105" i="40"/>
  <c r="M19" i="40"/>
  <c r="G105" i="40"/>
  <c r="H19" i="40"/>
  <c r="K19" i="40"/>
  <c r="N105" i="40"/>
  <c r="K20" i="40"/>
  <c r="M20" i="40"/>
  <c r="F105" i="40"/>
  <c r="I19" i="40"/>
  <c r="I20" i="40"/>
  <c r="H20" i="40"/>
  <c r="J21" i="51"/>
  <c r="N20" i="40"/>
  <c r="G20" i="40"/>
  <c r="M105" i="40"/>
  <c r="F20" i="40"/>
  <c r="N19" i="40"/>
  <c r="J129" i="40" l="1"/>
  <c r="J140" i="40" s="1"/>
  <c r="CQ97" i="42"/>
  <c r="DF76" i="42"/>
  <c r="L94" i="42"/>
  <c r="L96" i="42" s="1"/>
  <c r="L20" i="42"/>
  <c r="EL76" i="42"/>
  <c r="DW97" i="42"/>
  <c r="BV22" i="42"/>
  <c r="BL23" i="42"/>
  <c r="BM16" i="42" s="1"/>
  <c r="BM17" i="42" s="1"/>
  <c r="BM23" i="42" s="1"/>
  <c r="BN16" i="42" s="1"/>
  <c r="BN17" i="42" s="1"/>
  <c r="BN23" i="42" s="1"/>
  <c r="BO16" i="42" s="1"/>
  <c r="BO17" i="42" s="1"/>
  <c r="BO23" i="42" s="1"/>
  <c r="BP16" i="42" s="1"/>
  <c r="BP17" i="42" s="1"/>
  <c r="BP23" i="42" s="1"/>
  <c r="BQ16" i="42" s="1"/>
  <c r="BQ17" i="42" s="1"/>
  <c r="BQ23" i="42" s="1"/>
  <c r="BR16" i="42" s="1"/>
  <c r="BR17" i="42" s="1"/>
  <c r="BR23" i="42" s="1"/>
  <c r="BS16" i="42" s="1"/>
  <c r="BS17" i="42" s="1"/>
  <c r="BS23" i="42" s="1"/>
  <c r="BT16" i="42" s="1"/>
  <c r="BT17" i="42" s="1"/>
  <c r="BT23" i="42" s="1"/>
  <c r="BU16" i="42" s="1"/>
  <c r="BU17" i="42" s="1"/>
  <c r="BU23" i="42" s="1"/>
  <c r="BL97" i="42"/>
  <c r="CA76" i="42"/>
  <c r="BV76" i="42"/>
  <c r="AW98" i="42"/>
  <c r="AX98" i="42" s="1"/>
  <c r="AY98" i="42" s="1"/>
  <c r="AZ98" i="42" s="1"/>
  <c r="BA98" i="42" s="1"/>
  <c r="BB98" i="42" s="1"/>
  <c r="BC98" i="42" s="1"/>
  <c r="BD98" i="42" s="1"/>
  <c r="BE98" i="42" s="1"/>
  <c r="BF98" i="42" s="1"/>
  <c r="BG98" i="42" s="1"/>
  <c r="BG97" i="42"/>
  <c r="CK19" i="42"/>
  <c r="CA22" i="42"/>
  <c r="CP19" i="42"/>
  <c r="EM76" i="42"/>
  <c r="DX97" i="42"/>
  <c r="DG76" i="42"/>
  <c r="CR97" i="42"/>
  <c r="J22" i="42"/>
  <c r="L129" i="40"/>
  <c r="L140" i="40" s="1"/>
  <c r="H128" i="40"/>
  <c r="H106" i="40"/>
  <c r="O20" i="40"/>
  <c r="F128" i="40"/>
  <c r="O105" i="40"/>
  <c r="F106" i="40"/>
  <c r="M128" i="40"/>
  <c r="M139" i="40" s="1"/>
  <c r="M106" i="40"/>
  <c r="O19" i="40"/>
  <c r="P13" i="40" s="1"/>
  <c r="G128" i="40"/>
  <c r="G106" i="40"/>
  <c r="K128" i="40"/>
  <c r="K106" i="40"/>
  <c r="N128" i="40"/>
  <c r="N106" i="40"/>
  <c r="I128" i="40"/>
  <c r="I106" i="40"/>
  <c r="K19" i="42"/>
  <c r="K82" i="42"/>
  <c r="K37" i="42"/>
  <c r="N82" i="42"/>
  <c r="N19" i="42"/>
  <c r="I37" i="42"/>
  <c r="I82" i="42"/>
  <c r="I19" i="42" s="1"/>
  <c r="AH210" i="35"/>
  <c r="AH313" i="35"/>
  <c r="H83" i="42"/>
  <c r="H20" i="42" s="1"/>
  <c r="F33" i="51"/>
  <c r="E33" i="51"/>
  <c r="H63" i="51" s="1"/>
  <c r="I32" i="51"/>
  <c r="I62" i="51"/>
  <c r="F20" i="42"/>
  <c r="F83" i="42"/>
  <c r="O36" i="42"/>
  <c r="G82" i="42"/>
  <c r="G19" i="42" s="1"/>
  <c r="G37" i="42"/>
  <c r="AH419" i="35"/>
  <c r="H82" i="42"/>
  <c r="H19" i="42"/>
  <c r="H37" i="42"/>
  <c r="M83" i="42"/>
  <c r="M20" i="42"/>
  <c r="F19" i="42"/>
  <c r="F37" i="42"/>
  <c r="F82" i="42"/>
  <c r="O35" i="42"/>
  <c r="AH7" i="35"/>
  <c r="FJ29" i="42"/>
  <c r="DB29" i="42"/>
  <c r="EF29" i="42"/>
  <c r="DQ29" i="42"/>
  <c r="CM29" i="42"/>
  <c r="BI29" i="42"/>
  <c r="AT29" i="42"/>
  <c r="BX29" i="42"/>
  <c r="AE29" i="42"/>
  <c r="EU29" i="42"/>
  <c r="G83" i="42"/>
  <c r="G20" i="42"/>
  <c r="K83" i="42"/>
  <c r="K20" i="42"/>
  <c r="F32" i="12"/>
  <c r="CD6" i="42" s="1"/>
  <c r="H17" i="51"/>
  <c r="M37" i="42"/>
  <c r="M82" i="42"/>
  <c r="M19" i="42" s="1"/>
  <c r="AH366" i="35"/>
  <c r="AH622" i="35"/>
  <c r="N37" i="42"/>
  <c r="N83" i="42"/>
  <c r="N20" i="42" s="1"/>
  <c r="I83" i="42"/>
  <c r="I20" i="42"/>
  <c r="O122" i="40"/>
  <c r="O133" i="40" s="1"/>
  <c r="F133" i="40"/>
  <c r="J97" i="42"/>
  <c r="P129" i="40"/>
  <c r="P140" i="40" s="1"/>
  <c r="J81" i="51"/>
  <c r="J75" i="51"/>
  <c r="E96" i="42"/>
  <c r="AD94" i="42"/>
  <c r="AD76" i="42"/>
  <c r="E97" i="42"/>
  <c r="E23" i="42"/>
  <c r="F16" i="42" s="1"/>
  <c r="F17" i="42" s="1"/>
  <c r="G21" i="40"/>
  <c r="N21" i="40"/>
  <c r="N21" i="51"/>
  <c r="K21" i="40"/>
  <c r="F21" i="40"/>
  <c r="H21" i="51"/>
  <c r="K21" i="51"/>
  <c r="L21" i="51"/>
  <c r="H21" i="40"/>
  <c r="I21" i="40"/>
  <c r="G21" i="51"/>
  <c r="F21" i="51"/>
  <c r="I21" i="51"/>
  <c r="M21" i="51"/>
  <c r="M21" i="40"/>
  <c r="L97" i="42" l="1"/>
  <c r="DF97" i="42"/>
  <c r="DU76" i="42"/>
  <c r="CA97" i="42"/>
  <c r="CK76" i="42"/>
  <c r="CP76" i="42"/>
  <c r="FB76" i="42"/>
  <c r="FB97" i="42" s="1"/>
  <c r="EM97" i="42"/>
  <c r="DE19" i="42"/>
  <c r="CP22" i="42"/>
  <c r="CZ19" i="42"/>
  <c r="L22" i="42"/>
  <c r="BL98" i="42"/>
  <c r="BM98" i="42" s="1"/>
  <c r="BN98" i="42" s="1"/>
  <c r="BO98" i="42" s="1"/>
  <c r="BP98" i="42" s="1"/>
  <c r="BQ98" i="42" s="1"/>
  <c r="BR98" i="42" s="1"/>
  <c r="BS98" i="42" s="1"/>
  <c r="BT98" i="42" s="1"/>
  <c r="BU98" i="42" s="1"/>
  <c r="BV98" i="42" s="1"/>
  <c r="BV97" i="42"/>
  <c r="FA76" i="42"/>
  <c r="FA97" i="42" s="1"/>
  <c r="EL97" i="42"/>
  <c r="DG97" i="42"/>
  <c r="DV76" i="42"/>
  <c r="CK22" i="42"/>
  <c r="CA23" i="42"/>
  <c r="CB16" i="42" s="1"/>
  <c r="CB17" i="42" s="1"/>
  <c r="CB23" i="42" s="1"/>
  <c r="CC16" i="42" s="1"/>
  <c r="CC17" i="42" s="1"/>
  <c r="CC23" i="42" s="1"/>
  <c r="CD16" i="42" s="1"/>
  <c r="CD17" i="42" s="1"/>
  <c r="CD23" i="42" s="1"/>
  <c r="CE16" i="42" s="1"/>
  <c r="CE17" i="42" s="1"/>
  <c r="CE23" i="42" s="1"/>
  <c r="CF16" i="42" s="1"/>
  <c r="CF17" i="42" s="1"/>
  <c r="CF23" i="42" s="1"/>
  <c r="CG16" i="42" s="1"/>
  <c r="CG17" i="42" s="1"/>
  <c r="CG23" i="42" s="1"/>
  <c r="CH16" i="42" s="1"/>
  <c r="CH17" i="42" s="1"/>
  <c r="CH23" i="42" s="1"/>
  <c r="CI16" i="42" s="1"/>
  <c r="CI17" i="42" s="1"/>
  <c r="CI23" i="42" s="1"/>
  <c r="CJ16" i="42" s="1"/>
  <c r="CJ17" i="42" s="1"/>
  <c r="CJ23" i="42" s="1"/>
  <c r="M129" i="40"/>
  <c r="M140" i="40" s="1"/>
  <c r="M94" i="42"/>
  <c r="M96" i="42" s="1"/>
  <c r="H94" i="42"/>
  <c r="H96" i="42" s="1"/>
  <c r="P20" i="40"/>
  <c r="G94" i="42"/>
  <c r="G96" i="42" s="1"/>
  <c r="O20" i="42"/>
  <c r="K94" i="42"/>
  <c r="K96" i="42" s="1"/>
  <c r="O21" i="51"/>
  <c r="F22" i="51"/>
  <c r="G22" i="51" s="1"/>
  <c r="H22" i="51" s="1"/>
  <c r="I22" i="51" s="1"/>
  <c r="J22" i="51" s="1"/>
  <c r="K22" i="51" s="1"/>
  <c r="L22" i="51" s="1"/>
  <c r="M22" i="51" s="1"/>
  <c r="N22" i="51" s="1"/>
  <c r="O22" i="51" s="1"/>
  <c r="O21" i="40"/>
  <c r="DW6" i="42"/>
  <c r="F33" i="12"/>
  <c r="H19" i="51" s="1"/>
  <c r="H22" i="42"/>
  <c r="G33" i="51"/>
  <c r="C33" i="51"/>
  <c r="C63" i="51" s="1"/>
  <c r="K139" i="40"/>
  <c r="K129" i="40"/>
  <c r="K140" i="40" s="1"/>
  <c r="DH6" i="42"/>
  <c r="AK6" i="42"/>
  <c r="P29" i="42"/>
  <c r="CM35" i="42"/>
  <c r="BI35" i="42"/>
  <c r="AE35" i="42"/>
  <c r="P32" i="42"/>
  <c r="DQ35" i="42"/>
  <c r="P33" i="42"/>
  <c r="DB35" i="42"/>
  <c r="EF35" i="42"/>
  <c r="EU35" i="42"/>
  <c r="P31" i="42"/>
  <c r="BX35" i="42"/>
  <c r="P30" i="42"/>
  <c r="AT35" i="42"/>
  <c r="P35" i="42"/>
  <c r="FJ35" i="42"/>
  <c r="P34" i="42"/>
  <c r="M22" i="42"/>
  <c r="N22" i="42"/>
  <c r="K22" i="42"/>
  <c r="AZ6" i="42"/>
  <c r="V6" i="42"/>
  <c r="EL6" i="42"/>
  <c r="F94" i="42"/>
  <c r="O82" i="42"/>
  <c r="AT36" i="42"/>
  <c r="AE36" i="42"/>
  <c r="EF36" i="42"/>
  <c r="DQ36" i="42"/>
  <c r="P36" i="42"/>
  <c r="BX36" i="42"/>
  <c r="FJ36" i="42"/>
  <c r="BI36" i="42"/>
  <c r="EU36" i="42"/>
  <c r="DB36" i="42"/>
  <c r="CM36" i="42"/>
  <c r="J32" i="51"/>
  <c r="K32" i="51"/>
  <c r="L32" i="51" s="1"/>
  <c r="I94" i="42"/>
  <c r="I96" i="42" s="1"/>
  <c r="N94" i="42"/>
  <c r="N96" i="42" s="1"/>
  <c r="N139" i="40"/>
  <c r="N129" i="40"/>
  <c r="N140" i="40" s="1"/>
  <c r="G139" i="40"/>
  <c r="G129" i="40"/>
  <c r="G140" i="40" s="1"/>
  <c r="O106" i="40"/>
  <c r="H18" i="51"/>
  <c r="G31" i="12"/>
  <c r="F22" i="42"/>
  <c r="F23" i="42" s="1"/>
  <c r="G16" i="42" s="1"/>
  <c r="G17" i="42" s="1"/>
  <c r="O19" i="42"/>
  <c r="I76" i="42"/>
  <c r="I139" i="40"/>
  <c r="I129" i="40"/>
  <c r="I140" i="40" s="1"/>
  <c r="F139" i="40"/>
  <c r="F129" i="40"/>
  <c r="O128" i="40"/>
  <c r="O139" i="40" s="1"/>
  <c r="BO6" i="42"/>
  <c r="FA6" i="42"/>
  <c r="N76" i="42"/>
  <c r="M76" i="42"/>
  <c r="M97" i="42" s="1"/>
  <c r="H6" i="42"/>
  <c r="Y4" i="35"/>
  <c r="J4" i="35"/>
  <c r="CS6" i="42"/>
  <c r="G22" i="42"/>
  <c r="F76" i="42"/>
  <c r="O37" i="42"/>
  <c r="H76" i="42"/>
  <c r="G76" i="42"/>
  <c r="O83" i="42"/>
  <c r="I22" i="42"/>
  <c r="K76" i="42"/>
  <c r="P16" i="40"/>
  <c r="P14" i="40"/>
  <c r="P15" i="40"/>
  <c r="P18" i="40"/>
  <c r="P19" i="40"/>
  <c r="P17" i="40"/>
  <c r="H139" i="40"/>
  <c r="H129" i="40"/>
  <c r="H140" i="40" s="1"/>
  <c r="E98" i="42"/>
  <c r="H97" i="40"/>
  <c r="H41" i="40"/>
  <c r="H11" i="40"/>
  <c r="DU97" i="42" l="1"/>
  <c r="EJ76" i="42"/>
  <c r="EK76" i="42"/>
  <c r="DV97" i="42"/>
  <c r="CZ22" i="42"/>
  <c r="CP23" i="42"/>
  <c r="CQ16" i="42" s="1"/>
  <c r="CQ17" i="42" s="1"/>
  <c r="CQ23" i="42" s="1"/>
  <c r="CR16" i="42" s="1"/>
  <c r="CR17" i="42" s="1"/>
  <c r="CR23" i="42" s="1"/>
  <c r="CS16" i="42" s="1"/>
  <c r="CS17" i="42" s="1"/>
  <c r="CS23" i="42" s="1"/>
  <c r="CT16" i="42" s="1"/>
  <c r="CT17" i="42" s="1"/>
  <c r="CT23" i="42" s="1"/>
  <c r="CU16" i="42" s="1"/>
  <c r="CU17" i="42" s="1"/>
  <c r="CU23" i="42" s="1"/>
  <c r="CV16" i="42" s="1"/>
  <c r="CV17" i="42" s="1"/>
  <c r="CV23" i="42" s="1"/>
  <c r="CW16" i="42" s="1"/>
  <c r="CW17" i="42" s="1"/>
  <c r="CW23" i="42" s="1"/>
  <c r="CX16" i="42" s="1"/>
  <c r="CX17" i="42" s="1"/>
  <c r="CX23" i="42" s="1"/>
  <c r="CY16" i="42" s="1"/>
  <c r="CY17" i="42" s="1"/>
  <c r="CY23" i="42" s="1"/>
  <c r="DE22" i="42"/>
  <c r="DO19" i="42"/>
  <c r="DT19" i="42"/>
  <c r="DE76" i="42"/>
  <c r="CP97" i="42"/>
  <c r="CZ76" i="42"/>
  <c r="CA98" i="42"/>
  <c r="CB98" i="42" s="1"/>
  <c r="CC98" i="42" s="1"/>
  <c r="CD98" i="42" s="1"/>
  <c r="CE98" i="42" s="1"/>
  <c r="CF98" i="42" s="1"/>
  <c r="CG98" i="42" s="1"/>
  <c r="CH98" i="42" s="1"/>
  <c r="CI98" i="42" s="1"/>
  <c r="CJ98" i="42" s="1"/>
  <c r="CK98" i="42" s="1"/>
  <c r="CK97" i="42"/>
  <c r="K97" i="42"/>
  <c r="H97" i="42"/>
  <c r="G97" i="42"/>
  <c r="P21" i="51"/>
  <c r="M53" i="51" s="1"/>
  <c r="N97" i="42"/>
  <c r="I97" i="42"/>
  <c r="H145" i="40"/>
  <c r="M32" i="51"/>
  <c r="BX83" i="42"/>
  <c r="EU83" i="42"/>
  <c r="FJ83" i="42"/>
  <c r="EF83" i="42"/>
  <c r="CM83" i="42"/>
  <c r="DB83" i="42"/>
  <c r="BI83" i="42"/>
  <c r="AE83" i="42"/>
  <c r="DQ83" i="42"/>
  <c r="AT83" i="42"/>
  <c r="O76" i="42"/>
  <c r="F97" i="42"/>
  <c r="I17" i="51"/>
  <c r="G32" i="12"/>
  <c r="I6" i="42" s="1"/>
  <c r="G23" i="42"/>
  <c r="H16" i="42" s="1"/>
  <c r="H17" i="42" s="1"/>
  <c r="H23" i="42" s="1"/>
  <c r="I16" i="42" s="1"/>
  <c r="I17" i="42" s="1"/>
  <c r="I23" i="42" s="1"/>
  <c r="J16" i="42" s="1"/>
  <c r="J17" i="42" s="1"/>
  <c r="J23" i="42" s="1"/>
  <c r="K16" i="42" s="1"/>
  <c r="K17" i="42" s="1"/>
  <c r="K23" i="42" s="1"/>
  <c r="L16" i="42" s="1"/>
  <c r="L17" i="42" s="1"/>
  <c r="L23" i="42" s="1"/>
  <c r="M16" i="42" s="1"/>
  <c r="M17" i="42" s="1"/>
  <c r="M23" i="42" s="1"/>
  <c r="N16" i="42" s="1"/>
  <c r="N17" i="42" s="1"/>
  <c r="N23" i="42" s="1"/>
  <c r="F140" i="40"/>
  <c r="O129" i="40"/>
  <c r="O140" i="40" s="1"/>
  <c r="E34" i="51"/>
  <c r="H64" i="51" s="1"/>
  <c r="F34" i="51"/>
  <c r="I63" i="51"/>
  <c r="I33" i="51"/>
  <c r="Q20" i="40"/>
  <c r="Q15" i="40"/>
  <c r="Q17" i="40"/>
  <c r="Q19" i="40"/>
  <c r="Q21" i="40"/>
  <c r="Q14" i="40"/>
  <c r="Q18" i="40"/>
  <c r="Q13" i="40"/>
  <c r="Q16" i="40"/>
  <c r="P21" i="40"/>
  <c r="FJ82" i="42"/>
  <c r="BX82" i="42"/>
  <c r="BI82" i="42"/>
  <c r="DQ82" i="42"/>
  <c r="DB82" i="42"/>
  <c r="EF82" i="42"/>
  <c r="AE82" i="42"/>
  <c r="AT82" i="42"/>
  <c r="EU82" i="42"/>
  <c r="CM82" i="42"/>
  <c r="BI37" i="42"/>
  <c r="FJ37" i="42"/>
  <c r="CM37" i="42"/>
  <c r="P37" i="42"/>
  <c r="EF37" i="42"/>
  <c r="AE37" i="42"/>
  <c r="C17" i="12"/>
  <c r="EU37" i="42"/>
  <c r="DB37" i="42"/>
  <c r="DQ37" i="42"/>
  <c r="BX37" i="42"/>
  <c r="AT37" i="42"/>
  <c r="O22" i="42"/>
  <c r="F96" i="42"/>
  <c r="O96" i="42" s="1"/>
  <c r="O94" i="42"/>
  <c r="I41" i="40"/>
  <c r="I11" i="40"/>
  <c r="I97" i="40"/>
  <c r="EY76" i="42" l="1"/>
  <c r="EY97" i="42" s="1"/>
  <c r="EJ97" i="42"/>
  <c r="DE97" i="42"/>
  <c r="DT76" i="42"/>
  <c r="DO76" i="42"/>
  <c r="EI19" i="42"/>
  <c r="DT22" i="42"/>
  <c r="ED19" i="42"/>
  <c r="CP98" i="42"/>
  <c r="CQ98" i="42" s="1"/>
  <c r="CR98" i="42" s="1"/>
  <c r="CS98" i="42" s="1"/>
  <c r="CT98" i="42" s="1"/>
  <c r="CU98" i="42" s="1"/>
  <c r="CV98" i="42" s="1"/>
  <c r="CW98" i="42" s="1"/>
  <c r="CX98" i="42" s="1"/>
  <c r="CY98" i="42" s="1"/>
  <c r="CZ98" i="42" s="1"/>
  <c r="CZ97" i="42"/>
  <c r="DE23" i="42"/>
  <c r="DF16" i="42" s="1"/>
  <c r="DF17" i="42" s="1"/>
  <c r="DF23" i="42" s="1"/>
  <c r="DG16" i="42" s="1"/>
  <c r="DG17" i="42" s="1"/>
  <c r="DG23" i="42" s="1"/>
  <c r="DH16" i="42" s="1"/>
  <c r="DH17" i="42" s="1"/>
  <c r="DH23" i="42" s="1"/>
  <c r="DI16" i="42" s="1"/>
  <c r="DI17" i="42" s="1"/>
  <c r="DI23" i="42" s="1"/>
  <c r="DJ16" i="42" s="1"/>
  <c r="DJ17" i="42" s="1"/>
  <c r="DJ23" i="42" s="1"/>
  <c r="DK16" i="42" s="1"/>
  <c r="DK17" i="42" s="1"/>
  <c r="DK23" i="42" s="1"/>
  <c r="DL16" i="42" s="1"/>
  <c r="DL17" i="42" s="1"/>
  <c r="DL23" i="42" s="1"/>
  <c r="DM16" i="42" s="1"/>
  <c r="DM17" i="42" s="1"/>
  <c r="DM23" i="42" s="1"/>
  <c r="DN16" i="42" s="1"/>
  <c r="DN17" i="42" s="1"/>
  <c r="DN23" i="42" s="1"/>
  <c r="DO22" i="42"/>
  <c r="EZ76" i="42"/>
  <c r="EZ97" i="42" s="1"/>
  <c r="EK97" i="42"/>
  <c r="Q21" i="51"/>
  <c r="M52" i="51" s="1"/>
  <c r="O97" i="42"/>
  <c r="P97" i="42" s="1"/>
  <c r="P96" i="42"/>
  <c r="I145" i="40"/>
  <c r="W6" i="42"/>
  <c r="DI6" i="42"/>
  <c r="BP6" i="42"/>
  <c r="G33" i="12"/>
  <c r="I19" i="51" s="1"/>
  <c r="Z4" i="35"/>
  <c r="P82" i="42"/>
  <c r="DB94" i="42"/>
  <c r="P94" i="42"/>
  <c r="P89" i="42"/>
  <c r="DQ94" i="42"/>
  <c r="P93" i="42"/>
  <c r="P91" i="42"/>
  <c r="AE94" i="42"/>
  <c r="P95" i="42"/>
  <c r="P84" i="42"/>
  <c r="BI94" i="42"/>
  <c r="BX94" i="42"/>
  <c r="P92" i="42"/>
  <c r="EU94" i="42"/>
  <c r="EF94" i="42"/>
  <c r="P90" i="42"/>
  <c r="P85" i="42"/>
  <c r="P88" i="42"/>
  <c r="P86" i="42"/>
  <c r="AT94" i="42"/>
  <c r="P87" i="42"/>
  <c r="CM94" i="42"/>
  <c r="FJ94" i="42"/>
  <c r="P83" i="42"/>
  <c r="K33" i="51"/>
  <c r="L33" i="51" s="1"/>
  <c r="J33" i="51"/>
  <c r="K4" i="35"/>
  <c r="AL6" i="42"/>
  <c r="DX6" i="42"/>
  <c r="P74" i="42"/>
  <c r="CM76" i="42"/>
  <c r="DB76" i="42"/>
  <c r="C18" i="12"/>
  <c r="AT76" i="42"/>
  <c r="P69" i="42"/>
  <c r="P72" i="42"/>
  <c r="AE76" i="42"/>
  <c r="P75" i="42"/>
  <c r="BX76" i="42"/>
  <c r="P71" i="42"/>
  <c r="P70" i="42"/>
  <c r="P76" i="42"/>
  <c r="BI76" i="42"/>
  <c r="P73" i="42"/>
  <c r="DQ76" i="42"/>
  <c r="J62" i="51"/>
  <c r="G34" i="51"/>
  <c r="C34" i="51"/>
  <c r="C64" i="51" s="1"/>
  <c r="I18" i="51"/>
  <c r="H31" i="12"/>
  <c r="CT6" i="42"/>
  <c r="F98" i="42"/>
  <c r="G98" i="42" s="1"/>
  <c r="H98" i="42" s="1"/>
  <c r="I98" i="42" s="1"/>
  <c r="J98" i="42" s="1"/>
  <c r="K98" i="42" s="1"/>
  <c r="L98" i="42" s="1"/>
  <c r="M98" i="42" s="1"/>
  <c r="N98" i="42" s="1"/>
  <c r="O98" i="42" s="1"/>
  <c r="FB6" i="42"/>
  <c r="EM6" i="42"/>
  <c r="CE6" i="42"/>
  <c r="BA6" i="42"/>
  <c r="ES19" i="42" l="1"/>
  <c r="EX19" i="42"/>
  <c r="EI22" i="42"/>
  <c r="EI76" i="42"/>
  <c r="ED76" i="42"/>
  <c r="EF76" i="42" s="1"/>
  <c r="DT97" i="42"/>
  <c r="ED22" i="42"/>
  <c r="DT23" i="42"/>
  <c r="DU16" i="42" s="1"/>
  <c r="DU17" i="42" s="1"/>
  <c r="DU23" i="42" s="1"/>
  <c r="DV16" i="42" s="1"/>
  <c r="DV17" i="42" s="1"/>
  <c r="DV23" i="42" s="1"/>
  <c r="DW16" i="42" s="1"/>
  <c r="DW17" i="42" s="1"/>
  <c r="DW23" i="42" s="1"/>
  <c r="DX16" i="42" s="1"/>
  <c r="DX17" i="42" s="1"/>
  <c r="DX23" i="42" s="1"/>
  <c r="DY16" i="42" s="1"/>
  <c r="DY17" i="42" s="1"/>
  <c r="DY23" i="42" s="1"/>
  <c r="DZ16" i="42" s="1"/>
  <c r="DZ17" i="42" s="1"/>
  <c r="DZ23" i="42" s="1"/>
  <c r="EA16" i="42" s="1"/>
  <c r="EA17" i="42" s="1"/>
  <c r="EA23" i="42" s="1"/>
  <c r="EB16" i="42" s="1"/>
  <c r="EB17" i="42" s="1"/>
  <c r="EB23" i="42" s="1"/>
  <c r="EC16" i="42" s="1"/>
  <c r="EC17" i="42" s="1"/>
  <c r="EC23" i="42" s="1"/>
  <c r="DO97" i="42"/>
  <c r="DE98" i="42"/>
  <c r="DF98" i="42" s="1"/>
  <c r="DG98" i="42" s="1"/>
  <c r="DH98" i="42" s="1"/>
  <c r="DI98" i="42" s="1"/>
  <c r="DJ98" i="42" s="1"/>
  <c r="DK98" i="42" s="1"/>
  <c r="DL98" i="42" s="1"/>
  <c r="DM98" i="42" s="1"/>
  <c r="DN98" i="42" s="1"/>
  <c r="DO98" i="42" s="1"/>
  <c r="J17" i="51"/>
  <c r="H32" i="12"/>
  <c r="J6" i="42" s="1"/>
  <c r="DY6" i="42"/>
  <c r="F35" i="51"/>
  <c r="E35" i="51"/>
  <c r="H65" i="51" s="1"/>
  <c r="M33" i="51"/>
  <c r="I64" i="51"/>
  <c r="I34" i="51"/>
  <c r="J11" i="40"/>
  <c r="J41" i="40"/>
  <c r="J97" i="40"/>
  <c r="EI97" i="42" l="1"/>
  <c r="EX76" i="42"/>
  <c r="ES76" i="42"/>
  <c r="EU76" i="42" s="1"/>
  <c r="ES22" i="42"/>
  <c r="EI23" i="42"/>
  <c r="EJ16" i="42" s="1"/>
  <c r="EJ17" i="42" s="1"/>
  <c r="EJ23" i="42" s="1"/>
  <c r="EK16" i="42" s="1"/>
  <c r="EK17" i="42" s="1"/>
  <c r="EK23" i="42" s="1"/>
  <c r="EL16" i="42" s="1"/>
  <c r="EL17" i="42" s="1"/>
  <c r="EL23" i="42" s="1"/>
  <c r="EM16" i="42" s="1"/>
  <c r="EM17" i="42" s="1"/>
  <c r="EM23" i="42" s="1"/>
  <c r="EN16" i="42" s="1"/>
  <c r="EN17" i="42" s="1"/>
  <c r="EN23" i="42" s="1"/>
  <c r="EO16" i="42" s="1"/>
  <c r="EO17" i="42" s="1"/>
  <c r="EO23" i="42" s="1"/>
  <c r="EP16" i="42" s="1"/>
  <c r="EP17" i="42" s="1"/>
  <c r="EP23" i="42" s="1"/>
  <c r="EQ16" i="42" s="1"/>
  <c r="EQ17" i="42" s="1"/>
  <c r="EQ23" i="42" s="1"/>
  <c r="ER16" i="42" s="1"/>
  <c r="ER17" i="42" s="1"/>
  <c r="ER23" i="42" s="1"/>
  <c r="ED97" i="42"/>
  <c r="DT98" i="42"/>
  <c r="DU98" i="42" s="1"/>
  <c r="DV98" i="42" s="1"/>
  <c r="DW98" i="42" s="1"/>
  <c r="DX98" i="42" s="1"/>
  <c r="DY98" i="42" s="1"/>
  <c r="DZ98" i="42" s="1"/>
  <c r="EA98" i="42" s="1"/>
  <c r="EB98" i="42" s="1"/>
  <c r="EC98" i="42" s="1"/>
  <c r="ED98" i="42" s="1"/>
  <c r="EX22" i="42"/>
  <c r="FH19" i="42"/>
  <c r="CF6" i="42"/>
  <c r="FC6" i="42"/>
  <c r="J145" i="40"/>
  <c r="CU6" i="42"/>
  <c r="J63" i="51"/>
  <c r="BQ6" i="42"/>
  <c r="J34" i="51"/>
  <c r="K34" i="51"/>
  <c r="L34" i="51" s="1"/>
  <c r="BB6" i="42"/>
  <c r="EN6" i="42"/>
  <c r="DJ6" i="42"/>
  <c r="J18" i="51"/>
  <c r="I31" i="12"/>
  <c r="AM6" i="42"/>
  <c r="L4" i="35"/>
  <c r="G35" i="51"/>
  <c r="C35" i="51"/>
  <c r="C65" i="51" s="1"/>
  <c r="AA4" i="35"/>
  <c r="X6" i="42"/>
  <c r="H33" i="12"/>
  <c r="J19" i="51" s="1"/>
  <c r="FH76" i="42" l="1"/>
  <c r="FJ76" i="42" s="1"/>
  <c r="EX97" i="42"/>
  <c r="FH22" i="42"/>
  <c r="EX23" i="42"/>
  <c r="EY16" i="42" s="1"/>
  <c r="EY17" i="42" s="1"/>
  <c r="EY23" i="42" s="1"/>
  <c r="EZ16" i="42" s="1"/>
  <c r="EZ17" i="42" s="1"/>
  <c r="EZ23" i="42" s="1"/>
  <c r="FA16" i="42" s="1"/>
  <c r="FA17" i="42" s="1"/>
  <c r="FA23" i="42" s="1"/>
  <c r="FB16" i="42" s="1"/>
  <c r="FB17" i="42" s="1"/>
  <c r="FB23" i="42" s="1"/>
  <c r="FC16" i="42" s="1"/>
  <c r="FC17" i="42" s="1"/>
  <c r="FC23" i="42" s="1"/>
  <c r="FD16" i="42" s="1"/>
  <c r="FD17" i="42" s="1"/>
  <c r="FD23" i="42" s="1"/>
  <c r="FE16" i="42" s="1"/>
  <c r="FE17" i="42" s="1"/>
  <c r="FE23" i="42" s="1"/>
  <c r="FF16" i="42" s="1"/>
  <c r="FF17" i="42" s="1"/>
  <c r="FF23" i="42" s="1"/>
  <c r="FG16" i="42" s="1"/>
  <c r="FG17" i="42" s="1"/>
  <c r="FG23" i="42" s="1"/>
  <c r="EI98" i="42"/>
  <c r="EJ98" i="42" s="1"/>
  <c r="EK98" i="42" s="1"/>
  <c r="EL98" i="42" s="1"/>
  <c r="EM98" i="42" s="1"/>
  <c r="EN98" i="42" s="1"/>
  <c r="EO98" i="42" s="1"/>
  <c r="EP98" i="42" s="1"/>
  <c r="EQ98" i="42" s="1"/>
  <c r="ER98" i="42" s="1"/>
  <c r="ES98" i="42" s="1"/>
  <c r="ES97" i="42"/>
  <c r="I32" i="12"/>
  <c r="AB4" i="35" s="1"/>
  <c r="BR6" i="42"/>
  <c r="Y6" i="42"/>
  <c r="M4" i="35"/>
  <c r="K17" i="51"/>
  <c r="FD6" i="42"/>
  <c r="K6" i="42"/>
  <c r="I33" i="12"/>
  <c r="K19" i="51" s="1"/>
  <c r="AN6" i="42"/>
  <c r="CV6" i="42"/>
  <c r="DK6" i="42"/>
  <c r="BC6" i="42"/>
  <c r="EO6" i="42"/>
  <c r="CG6" i="42"/>
  <c r="DZ6" i="42"/>
  <c r="I65" i="51"/>
  <c r="I35" i="51"/>
  <c r="F36" i="51"/>
  <c r="E36" i="51"/>
  <c r="H66" i="51" s="1"/>
  <c r="M34" i="51"/>
  <c r="K97" i="40"/>
  <c r="K41" i="40"/>
  <c r="K11" i="40"/>
  <c r="FH97" i="42" l="1"/>
  <c r="EX98" i="42"/>
  <c r="EY98" i="42" s="1"/>
  <c r="EZ98" i="42" s="1"/>
  <c r="FA98" i="42" s="1"/>
  <c r="FB98" i="42" s="1"/>
  <c r="FC98" i="42" s="1"/>
  <c r="FD98" i="42" s="1"/>
  <c r="FE98" i="42" s="1"/>
  <c r="FF98" i="42" s="1"/>
  <c r="FG98" i="42" s="1"/>
  <c r="FH98" i="42" s="1"/>
  <c r="K145" i="40"/>
  <c r="G36" i="51"/>
  <c r="C36" i="51"/>
  <c r="C66" i="51" s="1"/>
  <c r="K35" i="51"/>
  <c r="L35" i="51" s="1"/>
  <c r="J35" i="51"/>
  <c r="J64" i="51"/>
  <c r="J31" i="12"/>
  <c r="K18" i="51"/>
  <c r="E37" i="51" l="1"/>
  <c r="H67" i="51" s="1"/>
  <c r="F37" i="51"/>
  <c r="L17" i="51"/>
  <c r="J32" i="12"/>
  <c r="FE6" i="42" s="1"/>
  <c r="Z6" i="42"/>
  <c r="J33" i="12"/>
  <c r="L19" i="51" s="1"/>
  <c r="EA6" i="42"/>
  <c r="EP6" i="42"/>
  <c r="N4" i="35"/>
  <c r="DL6" i="42"/>
  <c r="BS6" i="42"/>
  <c r="CH6" i="42"/>
  <c r="M35" i="51"/>
  <c r="I36" i="51"/>
  <c r="I66" i="51"/>
  <c r="CW6" i="42" l="1"/>
  <c r="BD6" i="42"/>
  <c r="J36" i="51"/>
  <c r="K36" i="51"/>
  <c r="L36" i="51" s="1"/>
  <c r="L18" i="51"/>
  <c r="K31" i="12"/>
  <c r="J65" i="51"/>
  <c r="AC4" i="35"/>
  <c r="L6" i="42"/>
  <c r="AO6" i="42"/>
  <c r="C37" i="51"/>
  <c r="C67" i="51" s="1"/>
  <c r="G37" i="51"/>
  <c r="L11" i="40"/>
  <c r="L41" i="40"/>
  <c r="L97" i="40"/>
  <c r="L145" i="40" l="1"/>
  <c r="F38" i="51"/>
  <c r="E38" i="51"/>
  <c r="H68" i="51" s="1"/>
  <c r="K32" i="12"/>
  <c r="DM6" i="42" s="1"/>
  <c r="M17" i="51"/>
  <c r="I37" i="51"/>
  <c r="I67" i="51"/>
  <c r="M36" i="51"/>
  <c r="CX6" i="42" l="1"/>
  <c r="K33" i="12"/>
  <c r="M19" i="51" s="1"/>
  <c r="AP6" i="42"/>
  <c r="M6" i="42"/>
  <c r="J37" i="51"/>
  <c r="K37" i="51"/>
  <c r="L37" i="51" s="1"/>
  <c r="M37" i="51" s="1"/>
  <c r="J67" i="51" s="1"/>
  <c r="AD4" i="35"/>
  <c r="BE6" i="42"/>
  <c r="J66" i="51"/>
  <c r="AA6" i="42"/>
  <c r="EQ6" i="42"/>
  <c r="FF6" i="42"/>
  <c r="G38" i="51"/>
  <c r="C38" i="51"/>
  <c r="C68" i="51" s="1"/>
  <c r="L31" i="12"/>
  <c r="M18" i="51"/>
  <c r="O4" i="35"/>
  <c r="EB6" i="42"/>
  <c r="CI6" i="42"/>
  <c r="BT6" i="42"/>
  <c r="M11" i="40"/>
  <c r="M41" i="40"/>
  <c r="M97" i="40"/>
  <c r="M145" i="40" l="1"/>
  <c r="L33" i="12"/>
  <c r="N19" i="51" s="1"/>
  <c r="N17" i="51"/>
  <c r="FG6" i="42"/>
  <c r="BU6" i="42"/>
  <c r="ER6" i="42"/>
  <c r="L32" i="12"/>
  <c r="N18" i="51" s="1"/>
  <c r="P4" i="35"/>
  <c r="CY6" i="42"/>
  <c r="CJ6" i="42"/>
  <c r="BF6" i="42"/>
  <c r="EC6" i="42"/>
  <c r="AE4" i="35"/>
  <c r="AB6" i="42"/>
  <c r="N6" i="42"/>
  <c r="DN6" i="42"/>
  <c r="AQ6" i="42"/>
  <c r="I68" i="51"/>
  <c r="I38" i="51"/>
  <c r="F39" i="51"/>
  <c r="E39" i="51"/>
  <c r="H69" i="51" s="1"/>
  <c r="N11" i="40"/>
  <c r="N41" i="40"/>
  <c r="N97" i="40"/>
  <c r="N145" i="40" l="1"/>
  <c r="G39" i="51"/>
  <c r="C39" i="51"/>
  <c r="C69" i="51" s="1"/>
  <c r="K38" i="51"/>
  <c r="L38" i="51" s="1"/>
  <c r="M38" i="51" s="1"/>
  <c r="J68" i="51" s="1"/>
  <c r="J38" i="51"/>
  <c r="F40" i="51"/>
  <c r="E40" i="51"/>
  <c r="H70" i="51" s="1"/>
  <c r="C40" i="51" l="1"/>
  <c r="C70" i="51" s="1"/>
  <c r="G40" i="51"/>
  <c r="I69" i="51"/>
  <c r="I39" i="51"/>
  <c r="K39" i="51" l="1"/>
  <c r="L39" i="51" s="1"/>
  <c r="M39" i="51" s="1"/>
  <c r="J69" i="51" s="1"/>
  <c r="J39" i="51"/>
  <c r="I40" i="51"/>
  <c r="I70" i="51"/>
  <c r="J40" i="51" l="1"/>
  <c r="K40" i="51"/>
  <c r="L40" i="51" s="1"/>
  <c r="M40" i="51" l="1"/>
  <c r="L51" i="51"/>
  <c r="J70" i="51" l="1"/>
  <c r="J82" i="51" s="1"/>
  <c r="M51" i="51"/>
</calcChain>
</file>

<file path=xl/comments1.xml><?xml version="1.0" encoding="utf-8"?>
<comments xmlns="http://schemas.openxmlformats.org/spreadsheetml/2006/main">
  <authors>
    <author>Andri Kofmehl</author>
  </authors>
  <commentList>
    <comment ref="D5" authorId="0" shapeId="0">
      <text>
        <r>
          <rPr>
            <sz val="9"/>
            <color indexed="81"/>
            <rFont val="Tahoma"/>
            <family val="2"/>
          </rPr>
          <t xml:space="preserve">Enter the name of the person responsible for preparing the budget </t>
        </r>
      </text>
    </comment>
    <comment ref="B46" authorId="0" shapeId="0">
      <text>
        <r>
          <rPr>
            <sz val="9"/>
            <color indexed="81"/>
            <rFont val="Tahoma"/>
            <family val="2"/>
          </rPr>
          <t xml:space="preserve">This is the rate of indirect costs applied to the collective amount budgeted for sub-awards and is part of the indirect cost requested by the </t>
        </r>
        <r>
          <rPr>
            <b/>
            <sz val="9"/>
            <color indexed="81"/>
            <rFont val="Tahoma"/>
            <family val="2"/>
          </rPr>
          <t>primary</t>
        </r>
        <r>
          <rPr>
            <sz val="9"/>
            <color indexed="81"/>
            <rFont val="Tahoma"/>
            <family val="2"/>
          </rPr>
          <t xml:space="preserve"> grantee, not the sub-awardees. The rates that apply for indirect cost received by sub-awardees are captured in the Budget Details sheet, not here. </t>
        </r>
      </text>
    </comment>
  </commentList>
</comments>
</file>

<file path=xl/comments2.xml><?xml version="1.0" encoding="utf-8"?>
<comments xmlns="http://schemas.openxmlformats.org/spreadsheetml/2006/main">
  <authors>
    <author>Andri Kofmehl</author>
    <author>Benjamin Alex</author>
  </authors>
  <commentList>
    <comment ref="C5" authorId="0" shapeId="0">
      <text>
        <r>
          <rPr>
            <sz val="9"/>
            <color indexed="81"/>
            <rFont val="Tahoma"/>
            <family val="2"/>
          </rPr>
          <t xml:space="preserve">If the budget is not broken down by an additional dimension, this column does not need to be populated and can be collapsed. </t>
        </r>
      </text>
    </comment>
    <comment ref="B7" authorId="0" shapeId="0">
      <text>
        <r>
          <rPr>
            <sz val="9"/>
            <color indexed="81"/>
            <rFont val="Tahoma"/>
            <family val="2"/>
          </rPr>
          <t>Personnel costs include the total compensation and benefits for staff that will work directly on this project.</t>
        </r>
      </text>
    </comment>
    <comment ref="D9" authorId="1" shapeId="0">
      <text>
        <r>
          <rPr>
            <sz val="9"/>
            <color indexed="81"/>
            <rFont val="Tahoma"/>
            <family val="2"/>
          </rPr>
          <t>When entering personnel items, each line should be for no more than one individual (i.e., multiple individuals should not appear in a given row)</t>
        </r>
      </text>
    </comment>
    <comment ref="G9" authorId="1" shapeId="0">
      <text>
        <r>
          <rPr>
            <sz val="9"/>
            <color indexed="81"/>
            <rFont val="Tahoma"/>
            <family val="2"/>
          </rPr>
          <t xml:space="preserve">The allocation per period is expressed as a fraction of a full work year. If a period spans 12 months, this corresponds to the fraction of time an individual dedicates to the project. If a period’s length is less than 12 months, the value entered needs to be discounted accordingly. 
</t>
        </r>
      </text>
    </comment>
    <comment ref="B210" authorId="0" shapeId="0">
      <text>
        <r>
          <rPr>
            <sz val="9"/>
            <color indexed="81"/>
            <rFont val="Tahoma"/>
            <family val="2"/>
          </rPr>
          <t>Travel costs include all travel-related costs that are necessary to complete the project, including all forms of travel, but not vehicles purchased. Travel costs reimbursed to consultants can be included under the Consultant category.</t>
        </r>
      </text>
    </comment>
    <comment ref="B313" authorId="0" shapeId="0">
      <text>
        <r>
          <rPr>
            <sz val="9"/>
            <color indexed="81"/>
            <rFont val="Tahoma"/>
            <family val="2"/>
          </rPr>
          <t>Consultant costs include amounts paid to non-employees who are retained to complete work for this project.</t>
        </r>
      </text>
    </comment>
    <comment ref="Q314" authorId="0" shapeId="0">
      <text>
        <r>
          <rPr>
            <sz val="9"/>
            <color indexed="81"/>
            <rFont val="Tahoma"/>
            <family val="2"/>
          </rPr>
          <t>Specify whether the Billing Rate amount refers an 'hourly', 'daily', 'weekly' rate or other arrangement, such as 'fixed fee'. If the line is used to budget reimbursable expenses, enter 'expense'.</t>
        </r>
      </text>
    </comment>
    <comment ref="B366" authorId="0" shapeId="0">
      <text>
        <r>
          <rPr>
            <sz val="9"/>
            <color indexed="81"/>
            <rFont val="Tahoma"/>
            <family val="2"/>
          </rPr>
          <t>Capital Equipment costs include any item purchased for the project with a unit cost greater than $5,000 and a useful life greater than one year.</t>
        </r>
      </text>
    </comment>
    <comment ref="B419" authorId="0" shapeId="0">
      <text>
        <r>
          <rPr>
            <sz val="9"/>
            <color indexed="81"/>
            <rFont val="Tahoma"/>
            <family val="2"/>
          </rPr>
          <t>Other direct costs are direct project expenses that do not fit into the other cost categories.</t>
        </r>
      </text>
    </comment>
    <comment ref="B622" authorId="0" shapeId="0">
      <text>
        <r>
          <rPr>
            <sz val="9"/>
            <color indexed="81"/>
            <rFont val="Tahoma"/>
            <family val="2"/>
          </rPr>
          <t>Sub-awards include grants and contracts made by the primary grantee to other organizations to complete work for this project.</t>
        </r>
      </text>
    </comment>
    <comment ref="Q623" authorId="0" shapeId="0">
      <text>
        <r>
          <rPr>
            <sz val="9"/>
            <color indexed="81"/>
            <rFont val="Tahoma"/>
            <family val="2"/>
          </rPr>
          <t>Enter 'grant' or 'contract'</t>
        </r>
      </text>
    </comment>
    <comment ref="R623" authorId="0" shapeId="0">
      <text>
        <r>
          <rPr>
            <sz val="9"/>
            <color indexed="81"/>
            <rFont val="Tahoma"/>
            <family val="2"/>
          </rPr>
          <t>Enter Indirect Cost percentage included in the budgeted payments to the sub-awardee (limits are defined by the CIFF policy)</t>
        </r>
      </text>
    </comment>
  </commentList>
</comments>
</file>

<file path=xl/comments3.xml><?xml version="1.0" encoding="utf-8"?>
<comments xmlns="http://schemas.openxmlformats.org/spreadsheetml/2006/main">
  <authors>
    <author>Andri Kofmehl</author>
  </authors>
  <commentList>
    <comment ref="B15" authorId="0" shapeId="0">
      <text>
        <r>
          <rPr>
            <sz val="9"/>
            <color indexed="81"/>
            <rFont val="Tahoma"/>
            <family val="2"/>
          </rPr>
          <t>This could include project revenue, realized currency gains, etc.</t>
        </r>
      </text>
    </comment>
    <comment ref="B16" authorId="0" shapeId="0">
      <text>
        <r>
          <rPr>
            <sz val="9"/>
            <color indexed="81"/>
            <rFont val="Tahoma"/>
            <family val="2"/>
          </rPr>
          <t>This is the amount of money left over from the previous period.</t>
        </r>
      </text>
    </comment>
  </commentList>
</comments>
</file>

<file path=xl/sharedStrings.xml><?xml version="1.0" encoding="utf-8"?>
<sst xmlns="http://schemas.openxmlformats.org/spreadsheetml/2006/main" count="2205" uniqueCount="593">
  <si>
    <t>Budget</t>
  </si>
  <si>
    <t>TOTAL</t>
  </si>
  <si>
    <t>Personnel</t>
  </si>
  <si>
    <t>Travel</t>
  </si>
  <si>
    <t>Capital Equipment</t>
  </si>
  <si>
    <t>Indirect Costs</t>
  </si>
  <si>
    <t>Other Direct Costs</t>
  </si>
  <si>
    <t>% of Total</t>
  </si>
  <si>
    <t>Prepared by:</t>
  </si>
  <si>
    <t>Yes</t>
  </si>
  <si>
    <t>No</t>
  </si>
  <si>
    <t>TOTAL FUNDING PLAN</t>
  </si>
  <si>
    <t>Period 1</t>
  </si>
  <si>
    <t>Funding Plan</t>
  </si>
  <si>
    <t>Period 2</t>
  </si>
  <si>
    <t>Period 3</t>
  </si>
  <si>
    <t>Period 4</t>
  </si>
  <si>
    <t>Period 5</t>
  </si>
  <si>
    <t>Period 6</t>
  </si>
  <si>
    <t>Period 7</t>
  </si>
  <si>
    <t>TOTAL PROJECT COST</t>
  </si>
  <si>
    <t>Category</t>
  </si>
  <si>
    <t>Description</t>
  </si>
  <si>
    <t>Unit Cost</t>
  </si>
  <si>
    <t>% Benefits</t>
  </si>
  <si>
    <t>Notes (optional)</t>
  </si>
  <si>
    <t>N/A</t>
  </si>
  <si>
    <t>Item description</t>
  </si>
  <si>
    <t>Sub-awards</t>
  </si>
  <si>
    <t>Period 8</t>
  </si>
  <si>
    <t>Period 9</t>
  </si>
  <si>
    <t>Period 10</t>
  </si>
  <si>
    <t>TOTAL AMOUNT</t>
  </si>
  <si>
    <t>TOTAL UNITS</t>
  </si>
  <si>
    <t>Indirect Costs on Primary Grantee's Portion</t>
  </si>
  <si>
    <t>Indirect Costs on Sub-award Portion</t>
  </si>
  <si>
    <t>TOTAL BUDGET</t>
  </si>
  <si>
    <t>Indirect Cost Rate on Primary Grantee's Portion</t>
  </si>
  <si>
    <t>TOTAL DIRECT COST</t>
  </si>
  <si>
    <t>OVER/(UNDER) FUNDING</t>
  </si>
  <si>
    <t>Sources of Funding</t>
  </si>
  <si>
    <t>Summary by Expense Category</t>
  </si>
  <si>
    <t>Period 1 Actuals &amp; Projections</t>
  </si>
  <si>
    <t>Period 2 Actuals &amp; Projections</t>
  </si>
  <si>
    <t>Actual</t>
  </si>
  <si>
    <t>Projected</t>
  </si>
  <si>
    <t>GENERAL INFORMATION</t>
  </si>
  <si>
    <t>Anticipated Start Date</t>
  </si>
  <si>
    <t>Project Duration (months)</t>
  </si>
  <si>
    <t>Reporting Periods</t>
  </si>
  <si>
    <t>12-month increments</t>
  </si>
  <si>
    <t>Align with fiscal year</t>
  </si>
  <si>
    <t>Custom periods</t>
  </si>
  <si>
    <t>Period Start Date</t>
  </si>
  <si>
    <t>Period End Date</t>
  </si>
  <si>
    <t>Next FY begins on</t>
  </si>
  <si>
    <t>Anticipated End Date</t>
  </si>
  <si>
    <t>Number of Months</t>
  </si>
  <si>
    <t>Custom Period End Dates</t>
  </si>
  <si>
    <t>Government agency</t>
  </si>
  <si>
    <t>Other private foundation</t>
  </si>
  <si>
    <t>U.S. university</t>
  </si>
  <si>
    <t>U.S. community college</t>
  </si>
  <si>
    <t>Non-U.S. university</t>
  </si>
  <si>
    <t>Actuals as of:</t>
  </si>
  <si>
    <t>Indirect Cost</t>
  </si>
  <si>
    <t>Name</t>
  </si>
  <si>
    <t>Period 1 Personnel Cost</t>
  </si>
  <si>
    <t>Period 2 Personnel Cost</t>
  </si>
  <si>
    <t>Period 3 Personnel Cost</t>
  </si>
  <si>
    <t>Period 4 Personnel Cost</t>
  </si>
  <si>
    <t>Period 5 Personnel Cost</t>
  </si>
  <si>
    <t>Period 6 Personnel Cost</t>
  </si>
  <si>
    <t>Period 7 Personnel Cost</t>
  </si>
  <si>
    <t>Period 8 Personnel Cost</t>
  </si>
  <si>
    <t>Period 9 Personnel Cost</t>
  </si>
  <si>
    <t>Period 10 Personnel Cost</t>
  </si>
  <si>
    <t>Total Personnel Cost</t>
  </si>
  <si>
    <t>Total FTE Allocation</t>
  </si>
  <si>
    <t>[empty]</t>
  </si>
  <si>
    <t>Personnel Header</t>
  </si>
  <si>
    <t>Personnel Total</t>
  </si>
  <si>
    <t>Period 1 Travel Cost</t>
  </si>
  <si>
    <t>Period 2 Travel Cost</t>
  </si>
  <si>
    <t>Period 3 Travel Cost</t>
  </si>
  <si>
    <t>Period 4 Travel Cost</t>
  </si>
  <si>
    <t>Period 5 Travel Cost</t>
  </si>
  <si>
    <t>Period 6 Travel Cost</t>
  </si>
  <si>
    <t>Period 7 Travel Cost</t>
  </si>
  <si>
    <t>Period 8 Travel Cost</t>
  </si>
  <si>
    <t>Period 9 Travel Cost</t>
  </si>
  <si>
    <t>Period 10 Travel Cost</t>
  </si>
  <si>
    <t>Total Travel Cost</t>
  </si>
  <si>
    <t>Total Number of Units</t>
  </si>
  <si>
    <t>Travel Header</t>
  </si>
  <si>
    <t>Period 1 Quantity</t>
  </si>
  <si>
    <t>ID</t>
  </si>
  <si>
    <t>Period 1 
Amount</t>
  </si>
  <si>
    <t>Period 1 
Quantity</t>
  </si>
  <si>
    <t>Period 2 
Amount</t>
  </si>
  <si>
    <t>Period 3 
Amount</t>
  </si>
  <si>
    <t>Period 4 
Amount</t>
  </si>
  <si>
    <t>Period 5 
Amount</t>
  </si>
  <si>
    <t>Period 6 
Amount</t>
  </si>
  <si>
    <t>Period 7 
Amount</t>
  </si>
  <si>
    <t>Period 8 
Amount</t>
  </si>
  <si>
    <t>Period 9 
Amount</t>
  </si>
  <si>
    <t>Period 10 
Amount</t>
  </si>
  <si>
    <t>Period 2 
Quantity</t>
  </si>
  <si>
    <t>Period 3 
Quantity</t>
  </si>
  <si>
    <t>Period 4 
Quantity</t>
  </si>
  <si>
    <t>Period 5 
Quantity</t>
  </si>
  <si>
    <t>Period 6 
Quantity</t>
  </si>
  <si>
    <t>Period 7 
Quantity</t>
  </si>
  <si>
    <t>Period 8 
Quantity</t>
  </si>
  <si>
    <t>Period 9 
Quantity</t>
  </si>
  <si>
    <t>Period 10 
Quantity</t>
  </si>
  <si>
    <t>Consultant Name</t>
  </si>
  <si>
    <t>Period 2 Quantity</t>
  </si>
  <si>
    <t>Period 3 Quantity</t>
  </si>
  <si>
    <t>Period 4 Quantity</t>
  </si>
  <si>
    <t>Period 5 Quantity</t>
  </si>
  <si>
    <t>Period 6 Quantity</t>
  </si>
  <si>
    <t>Period 7 Quantity</t>
  </si>
  <si>
    <t>Period 8 Quantity</t>
  </si>
  <si>
    <t>Period 9 Quantity</t>
  </si>
  <si>
    <t>Period 10 Quantity</t>
  </si>
  <si>
    <t>Period 1 Equipment Cost</t>
  </si>
  <si>
    <t>Period 2 Equipment Cost</t>
  </si>
  <si>
    <t>Period 3 Equipment Cost</t>
  </si>
  <si>
    <t>Period 4 Equipment Cost</t>
  </si>
  <si>
    <t>Period 5 Equipment Cost</t>
  </si>
  <si>
    <t>Period 6 Equipment Cost</t>
  </si>
  <si>
    <t>Period 7 Equipment Cost</t>
  </si>
  <si>
    <t>Period 8 Equipment Cost</t>
  </si>
  <si>
    <t>Period 9 Equipment Cost</t>
  </si>
  <si>
    <t>Period 10 Equipment Cost</t>
  </si>
  <si>
    <t>Total Equipment Cost</t>
  </si>
  <si>
    <t>Scope of Sub-award</t>
  </si>
  <si>
    <t>Travel Total</t>
  </si>
  <si>
    <t>Equipment Total</t>
  </si>
  <si>
    <t>Attribute 1</t>
  </si>
  <si>
    <t>Attribute 2</t>
  </si>
  <si>
    <t>Addtl. Attribute 1 (optional)</t>
  </si>
  <si>
    <t>Addtl. Attribute 2 (optional)</t>
  </si>
  <si>
    <t>Equipment Description</t>
  </si>
  <si>
    <t>Purpose of Equipment</t>
  </si>
  <si>
    <t>Purpose of Item</t>
  </si>
  <si>
    <t>Cost per Item</t>
  </si>
  <si>
    <t>Purpose of Trip</t>
  </si>
  <si>
    <t>Enter budget details for each expenditure category below.</t>
  </si>
  <si>
    <t>Period 1 Other Direct Cost</t>
  </si>
  <si>
    <t>Period 2 Other Direct Cost</t>
  </si>
  <si>
    <t>Period 3 Other Direct Cost</t>
  </si>
  <si>
    <t>Period 4 Other Direct Cost</t>
  </si>
  <si>
    <t>Period 5 Other Direct Cost</t>
  </si>
  <si>
    <t>Period 6 Other Direct Cost</t>
  </si>
  <si>
    <t>Period 7 Other Direct Cost</t>
  </si>
  <si>
    <t>Period 8 Other Direct Cost</t>
  </si>
  <si>
    <t>Period 9 Other Direct Cost</t>
  </si>
  <si>
    <t>Period 10 Other Direct Cost</t>
  </si>
  <si>
    <t>Period 1 Sub-award Cost</t>
  </si>
  <si>
    <t>Period 2 Sub-award Cost</t>
  </si>
  <si>
    <t>Period 3 Sub-award Cost</t>
  </si>
  <si>
    <t>Period 4 Sub-award Cost</t>
  </si>
  <si>
    <t>Period 5 Sub-award Cost</t>
  </si>
  <si>
    <t>Period 6 Sub-award Cost</t>
  </si>
  <si>
    <t>Period 7 Sub-award Cost</t>
  </si>
  <si>
    <t>Period 8 Sub-award Cost</t>
  </si>
  <si>
    <t>Period 9 Sub-award Cost</t>
  </si>
  <si>
    <t>Period 10 Sub-award Cost</t>
  </si>
  <si>
    <t>Revenue</t>
  </si>
  <si>
    <t>Expenditure</t>
  </si>
  <si>
    <t>BALANCE AT PERIOD END</t>
  </si>
  <si>
    <t>Interest Spent</t>
  </si>
  <si>
    <t>TOTAL EXPENDITURE BY PERIOD</t>
  </si>
  <si>
    <t>Align with calendar year</t>
  </si>
  <si>
    <t>Interest Earned</t>
  </si>
  <si>
    <t>End of Period 1</t>
  </si>
  <si>
    <t>End of Period 2</t>
  </si>
  <si>
    <t>End of Period 3</t>
  </si>
  <si>
    <t>End of Period 4</t>
  </si>
  <si>
    <t>End of Period 5</t>
  </si>
  <si>
    <t>End of Period 6</t>
  </si>
  <si>
    <t>End of Period 7</t>
  </si>
  <si>
    <t>End of Period 8</t>
  </si>
  <si>
    <t>End of Period 9</t>
  </si>
  <si>
    <t>Travel Cost Item Description</t>
  </si>
  <si>
    <t>Period 1 
No. of Items</t>
  </si>
  <si>
    <t>Period 2 
No. of Items</t>
  </si>
  <si>
    <t>Period 3 
No. of Items</t>
  </si>
  <si>
    <t>Period 4 
No. of Items</t>
  </si>
  <si>
    <t>Period 5 
No. of Items</t>
  </si>
  <si>
    <t>Period 6 
No. of Items</t>
  </si>
  <si>
    <t>Period 7 
No. of Items</t>
  </si>
  <si>
    <t>Period 8 
No. of Items</t>
  </si>
  <si>
    <t>Period 9 
No. of Items</t>
  </si>
  <si>
    <t>Period 10 
No. of Items</t>
  </si>
  <si>
    <t>Consultants</t>
  </si>
  <si>
    <t>Consultants Total</t>
  </si>
  <si>
    <t>Consultants Header</t>
  </si>
  <si>
    <t>Enter information into light yellow cells</t>
  </si>
  <si>
    <t>Budgeting &amp; Reporting Periods</t>
  </si>
  <si>
    <t>Indirect Cost Rate(s)</t>
  </si>
  <si>
    <t xml:space="preserve">Please enter indirect cost rates in accordance with the indirect cost policy: </t>
  </si>
  <si>
    <t>Other Budget Factors</t>
  </si>
  <si>
    <t>Figures to be used for charts</t>
  </si>
  <si>
    <t>Total Amount by Category</t>
  </si>
  <si>
    <t>Amount by Category for Each Period</t>
  </si>
  <si>
    <t>Basic Graphs</t>
  </si>
  <si>
    <t>Comparison Tool</t>
  </si>
  <si>
    <t>Figures to be used for baseline</t>
  </si>
  <si>
    <t>Figures to be used for comparison</t>
  </si>
  <si>
    <t>Period 3 Actuals &amp; Projections</t>
  </si>
  <si>
    <t>Period 4 Actuals &amp; Projections</t>
  </si>
  <si>
    <t>Period 5 Actuals &amp; Projections</t>
  </si>
  <si>
    <t>Period 6 Actuals &amp; Projections</t>
  </si>
  <si>
    <t>Period 7 Actuals &amp; Projections</t>
  </si>
  <si>
    <t>Period 8 Actuals &amp; Projections</t>
  </si>
  <si>
    <t>Period 9 Actuals &amp; Projections</t>
  </si>
  <si>
    <t>Period 10 Actuals &amp; Projections</t>
  </si>
  <si>
    <t>Annual Salary per FTE</t>
  </si>
  <si>
    <t>Period 1 Reforecast</t>
  </si>
  <si>
    <t>Period 2 Reforecast</t>
  </si>
  <si>
    <t>Period 3 Reforecast</t>
  </si>
  <si>
    <t>Period 4 Reforecast</t>
  </si>
  <si>
    <t>Period 5 Reforecast</t>
  </si>
  <si>
    <t>Period 6 Reforecast</t>
  </si>
  <si>
    <t>Period 7 Reforecast</t>
  </si>
  <si>
    <t>Period 8 Reforecast</t>
  </si>
  <si>
    <t>Period 9 Reforecast</t>
  </si>
  <si>
    <t>% Indirect Cost</t>
  </si>
  <si>
    <t>Role / Purpose of Engagement</t>
  </si>
  <si>
    <t>Period 1
Billable Units</t>
  </si>
  <si>
    <t>Period 2 Billable Units</t>
  </si>
  <si>
    <t>Period 3 Billable Units</t>
  </si>
  <si>
    <t>Period 4 Billable Units</t>
  </si>
  <si>
    <t>Period 5 Billable Units</t>
  </si>
  <si>
    <t>Period 6 Billable Units</t>
  </si>
  <si>
    <t>Period 7 Billable Units</t>
  </si>
  <si>
    <t>Period 8 Billable Units</t>
  </si>
  <si>
    <t>Period 9 Billable Units</t>
  </si>
  <si>
    <t>Period 10 Billable Units</t>
  </si>
  <si>
    <t>Total Project Cost</t>
  </si>
  <si>
    <t>BUDGET DETAILS</t>
  </si>
  <si>
    <t>Please complete the table below</t>
  </si>
  <si>
    <t>Grand Total</t>
  </si>
  <si>
    <t>Row Labels</t>
  </si>
  <si>
    <t>Sum of TOTAL AMOUNT</t>
  </si>
  <si>
    <t>Purpose</t>
  </si>
  <si>
    <t>Currency Symbol</t>
  </si>
  <si>
    <t>Billing Unit / Expense</t>
  </si>
  <si>
    <t>Cumulative overage / (underage)</t>
  </si>
  <si>
    <t>End of Period 10</t>
  </si>
  <si>
    <t>Baseline</t>
  </si>
  <si>
    <t>Comparison</t>
  </si>
  <si>
    <t>Difference in $</t>
  </si>
  <si>
    <t>Difference in %</t>
  </si>
  <si>
    <t>Cumul. Actual</t>
  </si>
  <si>
    <t>DO NOT CHANGE</t>
  </si>
  <si>
    <t>IDC drop down list</t>
  </si>
  <si>
    <t>Reporting Cadence</t>
  </si>
  <si>
    <t>Opportunity ID</t>
  </si>
  <si>
    <t>Non-Profit / NGO</t>
  </si>
  <si>
    <t>Will funds be spent in non-USD currencies?</t>
  </si>
  <si>
    <t>Multiple Sources of Funding</t>
  </si>
  <si>
    <t>Legend for cell formatting:</t>
  </si>
  <si>
    <t>Total Sub-award Cost</t>
  </si>
  <si>
    <t>Sub-award Type</t>
  </si>
  <si>
    <t>Grant</t>
  </si>
  <si>
    <t>Contract</t>
  </si>
  <si>
    <t>Billing Rate / Project Cost</t>
  </si>
  <si>
    <t>Exchange Rates</t>
  </si>
  <si>
    <t>Date submitted:</t>
  </si>
  <si>
    <t>Total Other Direct Cost</t>
  </si>
  <si>
    <t>Carry-over Amount from Prior Period</t>
  </si>
  <si>
    <t>Enter actual expenditures into green cells</t>
  </si>
  <si>
    <t>Notes</t>
  </si>
  <si>
    <t>Job Title</t>
  </si>
  <si>
    <t>Other Gains / (Losses)</t>
  </si>
  <si>
    <t>Period 1 FTE Allocation</t>
  </si>
  <si>
    <t>Period 2 FTE  Allocation</t>
  </si>
  <si>
    <t>Period 3 FTE  Allocation</t>
  </si>
  <si>
    <t>Period 4 FTE  Allocation</t>
  </si>
  <si>
    <t>Period 5 FTE  Allocation</t>
  </si>
  <si>
    <t>Period 6 FTE  Allocation</t>
  </si>
  <si>
    <t>Period 7 FTE  Allocation</t>
  </si>
  <si>
    <t>Period 8 FTE  Allocation</t>
  </si>
  <si>
    <t>Period 9 FTE  Allocation</t>
  </si>
  <si>
    <t>Period 10 FTE  Allocation</t>
  </si>
  <si>
    <t>Primary Grantee's Indirect Cost Rate on Sub-award Portion</t>
  </si>
  <si>
    <t>Period 1 Consultants Cost</t>
  </si>
  <si>
    <t>Period 2 Consultants Cost</t>
  </si>
  <si>
    <t>Period 3 Consultants Cost</t>
  </si>
  <si>
    <t>Period 4 Consultants Cost</t>
  </si>
  <si>
    <t>Period 5 Consultants Cost</t>
  </si>
  <si>
    <t>Period 6 Consultants Cost</t>
  </si>
  <si>
    <t>Period 7 Consultants Cost</t>
  </si>
  <si>
    <t>Period 8 Consultants Cost</t>
  </si>
  <si>
    <t>Period 9 Consultants Cost</t>
  </si>
  <si>
    <t>Period 10 Consultants Cost</t>
  </si>
  <si>
    <t>Total Consultants Cost</t>
  </si>
  <si>
    <t>Other Direct Costs Total</t>
  </si>
  <si>
    <t>Sub-awards Total</t>
  </si>
  <si>
    <t>Capital Equipment Header</t>
  </si>
  <si>
    <t>Other Direct Costs Header</t>
  </si>
  <si>
    <t>Sub-awards Header</t>
  </si>
  <si>
    <t>Addtl. Info
1</t>
  </si>
  <si>
    <t>Addtl. Info
2</t>
  </si>
  <si>
    <t>ANALYTICS</t>
  </si>
  <si>
    <t>BUDGET PIVOT</t>
  </si>
  <si>
    <t>Analytics Sheet</t>
  </si>
  <si>
    <t>Budget Details Sheet</t>
  </si>
  <si>
    <t>Offset for Section in Financial Summary</t>
  </si>
  <si>
    <t>FINANCIAL SUMMARY &amp; REPORTING</t>
  </si>
  <si>
    <t>Question 1</t>
  </si>
  <si>
    <t>Question 2</t>
  </si>
  <si>
    <t xml:space="preserve"> </t>
  </si>
  <si>
    <t>DO NOT POPULATE (only required if multiple funding sources apply)</t>
  </si>
  <si>
    <t>Please enter only TOTAL PROJECT COST at the bottom (overwrite formulas)</t>
  </si>
  <si>
    <t>QUICK START GUIDE</t>
  </si>
  <si>
    <t>General Information</t>
  </si>
  <si>
    <t>Budget Details</t>
  </si>
  <si>
    <t>Financial Summary &amp; Reporting</t>
  </si>
  <si>
    <t>Analytics</t>
  </si>
  <si>
    <t>Payment &amp; Reporting Schedule</t>
  </si>
  <si>
    <t>Historic Budget Summaries</t>
  </si>
  <si>
    <t>Grantee Input Sheets</t>
  </si>
  <si>
    <t>Budget Pivot</t>
  </si>
  <si>
    <t>[Historic Budget Details]</t>
  </si>
  <si>
    <t>Historic or Background Information</t>
  </si>
  <si>
    <t>0, 1 or more sheets (typically hidden)</t>
  </si>
  <si>
    <t>(typically hidden)</t>
  </si>
  <si>
    <t>→</t>
  </si>
  <si>
    <t>Used for administrative purposes to populate dropdown lists etc. throughout the template.</t>
  </si>
  <si>
    <t>If a grant budget revision takes place, the previous version of the Budget Detail sheet can be preserved as a separate sheet for reference.</t>
  </si>
  <si>
    <t>If grant budget revisions take place, this sheet can be used to preserve previous versions of the Budget Summary for reference.</t>
  </si>
  <si>
    <t xml:space="preserve">As you populate the sheets, you will find direct links to specific instructions with examples throughout the template. </t>
  </si>
  <si>
    <t>Please answer next question and enter expected funding contributions in Financial Summary &amp; Reporting sheet as instructed</t>
  </si>
  <si>
    <t>General Info comment</t>
  </si>
  <si>
    <t>Please enter the cost for the total project broken out by category</t>
  </si>
  <si>
    <t>% of Direct Cost</t>
  </si>
  <si>
    <r>
      <t xml:space="preserve">Enter the required basic information into this sheet </t>
    </r>
    <r>
      <rPr>
        <b/>
        <i/>
        <sz val="10"/>
        <rFont val="Arial"/>
        <family val="2"/>
      </rPr>
      <t xml:space="preserve">before </t>
    </r>
    <r>
      <rPr>
        <i/>
        <sz val="10"/>
        <rFont val="Arial"/>
        <family val="2"/>
      </rPr>
      <t>populating any of the other sheets.</t>
    </r>
  </si>
  <si>
    <t>For each of the 6 expense categories, enter the items that collectively make up the grant budget into this sheet.</t>
  </si>
  <si>
    <t>Review the summary tables from the Budget Detail sheet and add further information (where applicable). This sheet is also used to enter actuals expenditures and projections as part of reporting.</t>
  </si>
  <si>
    <t>Total Project Cost comment</t>
  </si>
  <si>
    <t>HISTORIC BUDGET SUMMARIES</t>
  </si>
  <si>
    <t>Original Budget</t>
  </si>
  <si>
    <t>Original</t>
  </si>
  <si>
    <t>Rev. 1</t>
  </si>
  <si>
    <t>Budget Revision 1</t>
  </si>
  <si>
    <t>Rev. 2</t>
  </si>
  <si>
    <t>Budget Revision 2</t>
  </si>
  <si>
    <t>Budget Revision 3</t>
  </si>
  <si>
    <t>Budget Revision 4</t>
  </si>
  <si>
    <t>Budget Revision 5</t>
  </si>
  <si>
    <t>Budget Revision 6</t>
  </si>
  <si>
    <t>Budget Revision 7</t>
  </si>
  <si>
    <t>Budget Revision 8</t>
  </si>
  <si>
    <t>Budget Revision 9</t>
  </si>
  <si>
    <t xml:space="preserve">Section </t>
  </si>
  <si>
    <t>Sheet</t>
  </si>
  <si>
    <t>Column</t>
  </si>
  <si>
    <t>Row (Category)</t>
  </si>
  <si>
    <t>String (Category)</t>
  </si>
  <si>
    <t>Row (Header)</t>
  </si>
  <si>
    <t>String (Header)</t>
  </si>
  <si>
    <t>Budget Revisions</t>
  </si>
  <si>
    <t>Budget Detail comment</t>
  </si>
  <si>
    <t>Please answer next question</t>
  </si>
  <si>
    <t>Additional Dimension Breakdown</t>
  </si>
  <si>
    <t>Additional Dimension</t>
  </si>
  <si>
    <t>1 Period of Actuals</t>
  </si>
  <si>
    <t>2 Periods of Actuals</t>
  </si>
  <si>
    <t>3 Periods of Actuals</t>
  </si>
  <si>
    <t>4 Periods of Actuals</t>
  </si>
  <si>
    <t>5 Periods of Actuals</t>
  </si>
  <si>
    <t>6 Periods of Actuals</t>
  </si>
  <si>
    <t>7 Periods of Actuals</t>
  </si>
  <si>
    <t>8 Periods of Actuals</t>
  </si>
  <si>
    <t>9 Periods of Actuals</t>
  </si>
  <si>
    <t>No Actuals</t>
  </si>
  <si>
    <t>Please ensure actual expenditures are captured in the respective section of the Financial Summary &amp; Reporting sheet</t>
  </si>
  <si>
    <t>Please ensure actual expenditures are captured in the respective sections of the Financial Summary &amp; Reporting sheet</t>
  </si>
  <si>
    <t>Since the beginning of the grant, for how many periods are actual expenditures available?</t>
  </si>
  <si>
    <t>Period count</t>
  </si>
  <si>
    <t>Budget detail column</t>
  </si>
  <si>
    <t>Financial Summary column</t>
  </si>
  <si>
    <r>
      <t xml:space="preserve">In addition to the three sheets described above, there are </t>
    </r>
    <r>
      <rPr>
        <b/>
        <i/>
        <sz val="12"/>
        <rFont val="Arial"/>
        <family val="2"/>
      </rPr>
      <t>several additional sheets</t>
    </r>
    <r>
      <rPr>
        <i/>
        <sz val="12"/>
        <rFont val="Arial"/>
        <family val="2"/>
      </rPr>
      <t xml:space="preserve"> included in the template, some of them optional and/or hidden. Grantees </t>
    </r>
    <r>
      <rPr>
        <b/>
        <i/>
        <sz val="12"/>
        <rFont val="Arial"/>
        <family val="2"/>
      </rPr>
      <t>do not need to use</t>
    </r>
    <r>
      <rPr>
        <i/>
        <sz val="12"/>
        <rFont val="Arial"/>
        <family val="2"/>
      </rPr>
      <t xml:space="preserve"> these additional sheets, but for transparency, you will find an overview below. </t>
    </r>
  </si>
  <si>
    <t>Payment Schedule Calculator</t>
  </si>
  <si>
    <t>Figures to be used for calculations</t>
  </si>
  <si>
    <t>Except for payment amounts, this information is from the General Information sheet.</t>
  </si>
  <si>
    <t>Suggested Payment Date</t>
  </si>
  <si>
    <t>Adjusted Payment Date</t>
  </si>
  <si>
    <t>Calculated Payment Amount</t>
  </si>
  <si>
    <t>Adjusted Payment Amount</t>
  </si>
  <si>
    <t>PAYMENT SCHEDULE</t>
  </si>
  <si>
    <t>Original Grant Agreement</t>
  </si>
  <si>
    <t>Investment Period</t>
  </si>
  <si>
    <t xml:space="preserve">Target, Milestone, or Reporting Deliverable </t>
  </si>
  <si>
    <t>Due By</t>
  </si>
  <si>
    <t>Payment Date</t>
  </si>
  <si>
    <t>Payment Amount (U.S.$)</t>
  </si>
  <si>
    <t>Within 15 days upon receipt of Counter-signed Grant Agreement</t>
  </si>
  <si>
    <t xml:space="preserve">Annual Progress Report </t>
  </si>
  <si>
    <t xml:space="preserve">Final Report </t>
  </si>
  <si>
    <t>Total Grant Amount</t>
  </si>
  <si>
    <t xml:space="preserve">In case of inconsistencies between the table below and the Grant Agreement, the Grant Agreement overrides the table below. </t>
  </si>
  <si>
    <t>BUDGET</t>
  </si>
  <si>
    <t>Over/(Under) Funding</t>
  </si>
  <si>
    <t>Projected Months of Cash on Hand as of Payment Date</t>
  </si>
  <si>
    <t>Projected Date when Cash on Hand is Used Up</t>
  </si>
  <si>
    <t>Period when Cash on Hand is Used Up</t>
  </si>
  <si>
    <t>Cumul. Projected Expenditure when Cash is Used Up</t>
  </si>
  <si>
    <t>Suggested
Investment Period</t>
  </si>
  <si>
    <t>Time between period end date and report due date (months)</t>
  </si>
  <si>
    <t>Time between period end date and payment date (months)</t>
  </si>
  <si>
    <t>Suggested Report Due Date</t>
  </si>
  <si>
    <t>Rev. 3</t>
  </si>
  <si>
    <t>Rev. 4</t>
  </si>
  <si>
    <t>Rev. 5</t>
  </si>
  <si>
    <t>Rev. 6</t>
  </si>
  <si>
    <t>Rev. 7</t>
  </si>
  <si>
    <t>Rev. 8</t>
  </si>
  <si>
    <t>Rev. 9</t>
  </si>
  <si>
    <t>Contains two analytic features: a set of Basic Charts and a Comparison Tool</t>
  </si>
  <si>
    <t>Available features include a set of Basic Graphs and a Comparison Tool (as the grant progresses).</t>
  </si>
  <si>
    <t>Configuration</t>
  </si>
  <si>
    <t xml:space="preserve">These settings are used for the various calculations, drop down lists, and conditional formatting in the template.  </t>
  </si>
  <si>
    <t>OR</t>
  </si>
  <si>
    <t>Config</t>
  </si>
  <si>
    <t>Total Potential Funding</t>
  </si>
  <si>
    <t>% Inflation (Annualized)</t>
  </si>
  <si>
    <t>Requested Amount</t>
  </si>
  <si>
    <t>Proposal Information</t>
  </si>
  <si>
    <t>Comparison by Expense Category</t>
  </si>
  <si>
    <t xml:space="preserve">Additional Dimension </t>
  </si>
  <si>
    <t>Total Amounts for Additional Dimension</t>
  </si>
  <si>
    <t>Amounts for Additional Dimension</t>
  </si>
  <si>
    <t>Comparison for Additional Dimension</t>
  </si>
  <si>
    <t xml:space="preserve">Breakdown along Additional Dimension </t>
  </si>
  <si>
    <t>Row (Additional Dimension)</t>
  </si>
  <si>
    <t>String (Additional Dimension)</t>
  </si>
  <si>
    <r>
      <t xml:space="preserve">Enter currency symbol
</t>
    </r>
    <r>
      <rPr>
        <sz val="10"/>
        <color theme="5" tint="-0.249977111117893"/>
        <rFont val="Arial"/>
        <family val="2"/>
      </rPr>
      <t>(e.g. INR, GBP, ...)</t>
    </r>
  </si>
  <si>
    <t>Time between report due date and payment date (months)</t>
  </si>
  <si>
    <t>This is the sum of the previous two values</t>
  </si>
  <si>
    <r>
      <rPr>
        <sz val="10"/>
        <rFont val="Arial"/>
        <family val="2"/>
      </rPr>
      <t>←</t>
    </r>
    <r>
      <rPr>
        <i/>
        <sz val="10"/>
        <rFont val="Arial"/>
        <family val="2"/>
      </rPr>
      <t xml:space="preserve"> unhide additional rows if needed</t>
    </r>
  </si>
  <si>
    <t>← Unhide additional rows if needed</t>
  </si>
  <si>
    <r>
      <t xml:space="preserve">FX Rate </t>
    </r>
    <r>
      <rPr>
        <sz val="10"/>
        <color theme="5" tint="-0.249977111117893"/>
        <rFont val="Arial"/>
        <family val="2"/>
      </rPr>
      <t>(Units/USD)</t>
    </r>
  </si>
  <si>
    <t>FX Rate (Units/USD)</t>
  </si>
  <si>
    <t>P2 Actuals Variance</t>
  </si>
  <si>
    <t>P1 Actuals Variance</t>
  </si>
  <si>
    <t>Budget Variance</t>
  </si>
  <si>
    <t>P3 Actuals Variance</t>
  </si>
  <si>
    <t>P4 Actuals Variance</t>
  </si>
  <si>
    <t>P5 Actuals Variance</t>
  </si>
  <si>
    <t>P6 Actuals Variance</t>
  </si>
  <si>
    <t>P7 Actuals Variance</t>
  </si>
  <si>
    <t>P8 Actuals Variance</t>
  </si>
  <si>
    <t>P9 Actuals Variance</t>
  </si>
  <si>
    <t>P10 Actuals Variance</t>
  </si>
  <si>
    <t>Expand/Collapse sections to see/hide the budget and actuals &amp; projections →</t>
  </si>
  <si>
    <t>Created by Jeffrey C. Burrell</t>
  </si>
  <si>
    <t>% of Total Direct Cost</t>
  </si>
  <si>
    <t>Total only</t>
  </si>
  <si>
    <t>Full details</t>
  </si>
  <si>
    <t>By category</t>
  </si>
  <si>
    <t>Please enter total project cost by expense category in Financial Summary sheet</t>
  </si>
  <si>
    <t>Please enter total project cost as line items into the Budget Detail sheet</t>
  </si>
  <si>
    <t>How will the total project cost be captured in the budget template?</t>
  </si>
  <si>
    <t>Grantee Comments</t>
  </si>
  <si>
    <t>[Please use this space to comment on the automatically generated payment &amp; reporting schedule.]</t>
  </si>
  <si>
    <t>This sheet is intended for grantee review. Please use the comment box to provide input and do not edit any other information.</t>
  </si>
  <si>
    <t>The calculator below automatically generates a payment schedule based your inputs in other sheets. Please review the table at the bottom of the page and provide your comments on the proposed schedule.</t>
  </si>
  <si>
    <t>Column Labels</t>
  </si>
  <si>
    <t>(blank)</t>
  </si>
  <si>
    <t>Go to reporting instructions for this table…</t>
  </si>
  <si>
    <t>Cumul. Variance</t>
  </si>
  <si>
    <t>These first three sheets need to be filled out by the grantee for every grant.</t>
  </si>
  <si>
    <t>Optional: Grantees can comment on the auto-generated preliminary payment schedule here.</t>
  </si>
  <si>
    <t>Copying data into the template</t>
  </si>
  <si>
    <t>Important information for working with the template</t>
  </si>
  <si>
    <t>Legend for cell formatting</t>
  </si>
  <si>
    <t>Hints for specific data entry fields</t>
  </si>
  <si>
    <r>
      <t xml:space="preserve">Use </t>
    </r>
    <r>
      <rPr>
        <b/>
        <i/>
        <sz val="10"/>
        <rFont val="Arial"/>
        <family val="2"/>
      </rPr>
      <t xml:space="preserve">Paste Values </t>
    </r>
    <r>
      <rPr>
        <sz val="10"/>
        <rFont val="Arial"/>
        <family val="2"/>
      </rPr>
      <t xml:space="preserve">whenever transferring data from an external source into the template. If not, the template can become corrupted </t>
    </r>
  </si>
  <si>
    <r>
      <t xml:space="preserve">For some fields, a </t>
    </r>
    <r>
      <rPr>
        <b/>
        <sz val="10"/>
        <rFont val="Arial"/>
        <family val="2"/>
      </rPr>
      <t xml:space="preserve">red triangle in the upper right corner </t>
    </r>
    <r>
      <rPr>
        <sz val="10"/>
        <rFont val="Arial"/>
        <family val="2"/>
      </rPr>
      <t xml:space="preserve">indicates that a hint is available when hovering the mouse over the cell. </t>
    </r>
  </si>
  <si>
    <t>Cash vs. Projected Actuals (Accruals)</t>
  </si>
  <si>
    <r>
      <t xml:space="preserve">All </t>
    </r>
    <r>
      <rPr>
        <b/>
        <sz val="10"/>
        <rFont val="Arial"/>
        <family val="2"/>
      </rPr>
      <t>actual</t>
    </r>
    <r>
      <rPr>
        <sz val="10"/>
        <rFont val="Arial"/>
        <family val="2"/>
      </rPr>
      <t xml:space="preserve"> amounts reported should be based on</t>
    </r>
    <r>
      <rPr>
        <i/>
        <sz val="10"/>
        <rFont val="Arial"/>
        <family val="2"/>
      </rPr>
      <t xml:space="preserve"> </t>
    </r>
    <r>
      <rPr>
        <b/>
        <i/>
        <sz val="10"/>
        <rFont val="Arial"/>
        <family val="2"/>
      </rPr>
      <t>cash spent</t>
    </r>
    <r>
      <rPr>
        <sz val="10"/>
        <rFont val="Arial"/>
        <family val="2"/>
      </rPr>
      <t xml:space="preserve">, not PROJECTED (or ACCRUED) for the remainder of the period. </t>
    </r>
  </si>
  <si>
    <t>Please enter total project cost in Financial Summary &amp; Reporting sheet</t>
  </si>
  <si>
    <t>TOTAL CASH AVAILABLE BY PERIOD</t>
  </si>
  <si>
    <t>[enter date]</t>
  </si>
  <si>
    <t>Error checking</t>
  </si>
  <si>
    <t>incorrect entry</t>
  </si>
  <si>
    <t>Inconsistent result</t>
  </si>
  <si>
    <t>General Information Sheet</t>
  </si>
  <si>
    <t>Non-USD Currencies</t>
  </si>
  <si>
    <t>File Setup</t>
  </si>
  <si>
    <t>Zoom 90% for each sheet</t>
  </si>
  <si>
    <t>Scroll all the way top and left, cursor on cell A1</t>
  </si>
  <si>
    <t>Password protect Quick Start Guide and Config sheets</t>
  </si>
  <si>
    <t>Quick Start Guide as active sheet</t>
  </si>
  <si>
    <t>General Info</t>
  </si>
  <si>
    <t>Preferred Reporting Cadence = 12-month increments</t>
  </si>
  <si>
    <t>Next FY begins on = [enter date]</t>
  </si>
  <si>
    <t>Will funds be spent in non-USD currencies? = No</t>
  </si>
  <si>
    <t>Will there be multiple sources of funding for this project? = No</t>
  </si>
  <si>
    <t>How will the total project cost be captured in the budget template? = Total only</t>
  </si>
  <si>
    <t>Will the budget be broken down by an additional dimension? = No</t>
  </si>
  <si>
    <t>Is this a new version of a previously approved budget? = No</t>
  </si>
  <si>
    <t>Since the beginning of the grant, for how many periods are actual expenditures available? = 1 Period of Actuals</t>
  </si>
  <si>
    <t>All other cells empty</t>
  </si>
  <si>
    <t>Figures to be used for charts = Budget</t>
  </si>
  <si>
    <t>Figures to be used for baseline = Budget</t>
  </si>
  <si>
    <t>Figures to be used for comparison = End of Period 1</t>
  </si>
  <si>
    <t>Figures to be used for calculations = Budget</t>
  </si>
  <si>
    <t>Time between period end date and report due date (months) = 1</t>
  </si>
  <si>
    <t>Time between report due date and payment date (months) = 2</t>
  </si>
  <si>
    <t>Grantee Comments = [Please use this space to comment on the automatically generated payment &amp; reporting schedule.]</t>
  </si>
  <si>
    <t>Expand/collapse and hide/unhide settings</t>
  </si>
  <si>
    <t>Hide items 6-15 of Additional Dimension Breakdown (will do the same for currencies)</t>
  </si>
  <si>
    <t>Collapse column C (additional dimension)</t>
  </si>
  <si>
    <t>Collapse columns L-P (quantity for periods 6-10)</t>
  </si>
  <si>
    <t>Collapse columns AA-AE (amounts for periods 6-10)</t>
  </si>
  <si>
    <t>Collapse columns S-U (Notes and Attributes)</t>
  </si>
  <si>
    <t>Hide rows 16 and beyond for Personnel</t>
  </si>
  <si>
    <t>Hide rows 16 and beyond for Travel</t>
  </si>
  <si>
    <t>Hide rows 11 and beyond for Consultants</t>
  </si>
  <si>
    <t>Hide rows 6 and beyond for Capital Equipment</t>
  </si>
  <si>
    <t>Hide rows 21 and beyond for Other Direct Costs</t>
  </si>
  <si>
    <t>Hide rows 11 and beyond for Sub-awards</t>
  </si>
  <si>
    <t>Fully collapse all green sections, except for Period 1</t>
  </si>
  <si>
    <t>For blue section and period 1 green section, collapse periods 6-10</t>
  </si>
  <si>
    <t>Collapse items 6-20 in Additional Dimension table</t>
  </si>
  <si>
    <t>Collapse items 6-10 in Funding Plan</t>
  </si>
  <si>
    <t>Collapse "sausage making section"</t>
  </si>
  <si>
    <t>Fully collapse all blue sections, except for Original Budget</t>
  </si>
  <si>
    <t>Default values</t>
  </si>
  <si>
    <t>Protection</t>
  </si>
  <si>
    <t>Before Saving</t>
  </si>
  <si>
    <t>Over Budget</t>
  </si>
  <si>
    <t>Hide sheets</t>
  </si>
  <si>
    <t>Zoom &amp; cursor</t>
  </si>
  <si>
    <t>Expand/Collapse sections to see/hide the initial budget and actuals &amp; projections →</t>
  </si>
  <si>
    <t>↓   To preserve historic budget summary, copy values from Financial Summary &amp; Reporting sheet into outlined area.   ↓</t>
  </si>
  <si>
    <r>
      <t>For some cells, an automatic error check will show its</t>
    </r>
    <r>
      <rPr>
        <b/>
        <sz val="10"/>
        <rFont val="Arial"/>
        <family val="2"/>
      </rPr>
      <t xml:space="preserve"> value in red</t>
    </r>
    <r>
      <rPr>
        <sz val="10"/>
        <rFont val="Arial"/>
        <family val="2"/>
      </rPr>
      <t xml:space="preserve"> if it appears to be populated incorrectly or if the calculation yields a result that is inconsistent with another value.</t>
    </r>
  </si>
  <si>
    <t xml:space="preserve">This page provides a quick overview of the CIFF budget template to orient you before getting started. </t>
  </si>
  <si>
    <t>This sheet is used by the grantee to review an auto-generated preliminary payment schedule and by CIFF to make any changes before incorporating it into the grant agreement.</t>
  </si>
  <si>
    <t>Blue cells will be populated by CIFF</t>
  </si>
  <si>
    <t xml:space="preserve">If you would like to include additional information (or are asked for it by CIFF) in this file, it is OK to add extra sheets for this purpose. However, please do not make any changes to the structure, formatting or formulas of the existing sheets. </t>
  </si>
  <si>
    <t>CIFF Work Sheets</t>
  </si>
  <si>
    <t>These sheets are used by CIFF to preserve historic information throughout the grant or for administrative purposes. Please do not make any changes to these sheets.</t>
  </si>
  <si>
    <t>[if unknown, CIFF staff will populate]</t>
  </si>
  <si>
    <t>Cash Flow Summary (CIFF Funds Only)</t>
  </si>
  <si>
    <t>NOTE: Blue cells will be populated by CIFF after budget has been reviewed.</t>
  </si>
  <si>
    <t>CIFF Payment(s)</t>
  </si>
  <si>
    <t>CIFF Funds Spent on Direct Cost</t>
  </si>
  <si>
    <t>CIFF Funds Spent on Indirect Cost</t>
  </si>
  <si>
    <t>CIFF - Direct Cost</t>
  </si>
  <si>
    <t>CIFF - Indirect Cost</t>
  </si>
  <si>
    <t>Total CIFF and Secured Funding</t>
  </si>
  <si>
    <t>Please note that CIFF may make changes to the schedule based on your inputs and other factors.</t>
  </si>
  <si>
    <t>CIFF Spend per Period</t>
  </si>
  <si>
    <t>Cumulative CIFF Spend</t>
  </si>
  <si>
    <t>CIFF Payments to date</t>
  </si>
  <si>
    <t>Cumulative CIFF Payments</t>
  </si>
  <si>
    <t>Please note that the table below is initially auto-populated and may be changed by CIFF as the payment &amp; reporting schedule is finalized</t>
  </si>
  <si>
    <t>This sheet is primarily intended for CIFF use and does not require any grantee input.</t>
  </si>
  <si>
    <t xml:space="preserve">This sheet is intended for CIFF use only. </t>
  </si>
  <si>
    <t>Only enter items that are funded by CIFF.</t>
  </si>
  <si>
    <t>Enter the full project budget, not just CIFF-funded items.</t>
  </si>
  <si>
    <t>Row (CIFF Direct Expenditures)</t>
  </si>
  <si>
    <t>String (CIFF Direct Expenditures)</t>
  </si>
  <si>
    <t>Row (CIFF Indirect Expenditures)</t>
  </si>
  <si>
    <t>String (CIFF Indirect Expenditures)</t>
  </si>
  <si>
    <t>Row (CIFF Payments)</t>
  </si>
  <si>
    <t>String (CIFF Payments)</t>
  </si>
  <si>
    <t>Opportunity ID = [if unknown, CIFF staff will populate]</t>
  </si>
  <si>
    <t xml:space="preserve">Input cells are coloured according to the following scheme. At the time of budgeting, populate only light yellow cells. </t>
  </si>
  <si>
    <t>These three sheets are primarily used by CIFF to analyse and manage the grant.  Grantees can provide input in the Payment &amp; Reporting Schedule sheet.  You may use them yourself, but please do not enter or alter any data or formulas</t>
  </si>
  <si>
    <t>Excel Pivot table that can be used to analyse the data in the Budget Detail sheet.</t>
  </si>
  <si>
    <t>You may use the features to analyse the budget and actuals &amp; projections, but please do not edit anything other than using the yellow drop-down boxes.</t>
  </si>
  <si>
    <t>If you are familiar with Excel Pivot tables, you may use this feature to analyse the budget yourself.</t>
  </si>
  <si>
    <t>Will there be multiple sources of funding for this project?
(e.g. either by your organisation or others)</t>
  </si>
  <si>
    <t>For‐profit organisation</t>
  </si>
  <si>
    <t>Organisation Type</t>
  </si>
  <si>
    <t>Sub-award Organisation</t>
  </si>
  <si>
    <t>Please ensure that you are selecting the correct reporting cadence before inputting the budget details.  If you need to readjust the reporting periods, the budget details will need to be revised as well to reflect the date changes.</t>
  </si>
  <si>
    <t>Preferred Reporting timings</t>
  </si>
  <si>
    <t>Template version 2015-01-1.0</t>
  </si>
  <si>
    <t>Grantee Name</t>
  </si>
  <si>
    <t>Investment Title</t>
  </si>
  <si>
    <r>
      <t xml:space="preserve">Will the budget be broken down by an additional dimension? </t>
    </r>
    <r>
      <rPr>
        <sz val="10"/>
        <color rgb="FF575757"/>
        <rFont val="Arial"/>
        <family val="2"/>
      </rPr>
      <t>(e.g. outcomes/outputs, project components/phases)</t>
    </r>
  </si>
  <si>
    <r>
      <t xml:space="preserve">Is this a new version of a previously approved budget?
</t>
    </r>
    <r>
      <rPr>
        <sz val="10"/>
        <color rgb="FF575757"/>
        <rFont val="Arial"/>
        <family val="2"/>
      </rPr>
      <t>(e.g. supplement)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</si>
</sst>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_(&quot;$&quot;* #,##0_);_(&quot;$&quot;* \(#,##0\);_(&quot;$&quot;* &quot;-&quot;??_);_(@_)"/>
    <numFmt numFmtId="170" formatCode="[$-409]mmmm\ d\,\ yyyy;@"/>
    <numFmt numFmtId="171" formatCode="mm/dd/yyyy"/>
    <numFmt numFmtId="172" formatCode="&quot;$&quot;#,##0"/>
    <numFmt numFmtId="173" formatCode="0.0%"/>
    <numFmt numFmtId="174" formatCode="[$-409]dd\-mmm\-yy;@"/>
    <numFmt numFmtId="175" formatCode="[$-409]d\-mmm\-yy;@"/>
    <numFmt numFmtId="176" formatCode="0.0"/>
    <numFmt numFmtId="177" formatCode="#,##0.0"/>
  </numFmts>
  <fonts count="87" x14ac:knownFonts="1">
    <font>
      <sz val="11"/>
      <color theme="1"/>
      <name val="Calibri"/>
      <family val="2"/>
      <scheme val="minor"/>
    </font>
    <font>
      <sz val="11"/>
      <color theme="1"/>
      <name val="Calibri"/>
      <family val="2"/>
      <scheme val="minor"/>
    </font>
    <font>
      <b/>
      <sz val="10"/>
      <color theme="0"/>
      <name val="Arial"/>
      <family val="2"/>
    </font>
    <font>
      <b/>
      <sz val="10"/>
      <name val="Arial"/>
      <family val="2"/>
    </font>
    <font>
      <sz val="10"/>
      <name val="Arial"/>
      <family val="2"/>
    </font>
    <font>
      <sz val="9"/>
      <color theme="1"/>
      <name val="Arial"/>
      <family val="2"/>
    </font>
    <font>
      <sz val="10"/>
      <color theme="1"/>
      <name val="Arial"/>
      <family val="2"/>
    </font>
    <font>
      <b/>
      <sz val="10"/>
      <color theme="1"/>
      <name val="Arial"/>
      <family val="2"/>
    </font>
    <font>
      <sz val="10"/>
      <color indexed="23"/>
      <name val="Arial"/>
      <family val="2"/>
    </font>
    <font>
      <sz val="8"/>
      <name val="Arial"/>
      <family val="2"/>
    </font>
    <font>
      <b/>
      <sz val="14"/>
      <name val="Arial"/>
      <family val="2"/>
    </font>
    <font>
      <b/>
      <sz val="10"/>
      <color indexed="52"/>
      <name val="Arial"/>
      <family val="2"/>
    </font>
    <font>
      <b/>
      <sz val="11"/>
      <name val="Arial"/>
      <family val="2"/>
    </font>
    <font>
      <sz val="11"/>
      <name val="Arial"/>
      <family val="2"/>
    </font>
    <font>
      <sz val="10"/>
      <color indexed="9"/>
      <name val="Arial"/>
      <family val="2"/>
    </font>
    <font>
      <b/>
      <sz val="16"/>
      <color indexed="52"/>
      <name val="Arial"/>
      <family val="2"/>
    </font>
    <font>
      <b/>
      <sz val="10"/>
      <color indexed="9"/>
      <name val="Arial"/>
      <family val="2"/>
    </font>
    <font>
      <b/>
      <sz val="10"/>
      <color theme="5" tint="-0.249977111117893"/>
      <name val="Arial"/>
      <family val="2"/>
    </font>
    <font>
      <b/>
      <sz val="16"/>
      <color theme="5" tint="-0.249977111117893"/>
      <name val="Arial"/>
      <family val="2"/>
    </font>
    <font>
      <sz val="10"/>
      <color theme="0"/>
      <name val="Arial"/>
      <family val="2"/>
    </font>
    <font>
      <u/>
      <sz val="8.8000000000000007"/>
      <color theme="10"/>
      <name val="Calibri"/>
      <family val="2"/>
    </font>
    <font>
      <i/>
      <sz val="10"/>
      <color theme="1"/>
      <name val="Arial"/>
      <family val="2"/>
    </font>
    <font>
      <i/>
      <sz val="10"/>
      <name val="Arial"/>
      <family val="2"/>
    </font>
    <font>
      <sz val="10"/>
      <color theme="0" tint="-0.499984740745262"/>
      <name val="Arial"/>
      <family val="2"/>
    </font>
    <font>
      <i/>
      <sz val="10"/>
      <color theme="0" tint="-0.499984740745262"/>
      <name val="Arial"/>
      <family val="2"/>
    </font>
    <font>
      <b/>
      <i/>
      <sz val="10"/>
      <color theme="0" tint="-0.499984740745262"/>
      <name val="Arial"/>
      <family val="2"/>
    </font>
    <font>
      <i/>
      <sz val="9"/>
      <name val="Arial"/>
      <family val="2"/>
    </font>
    <font>
      <b/>
      <sz val="14"/>
      <color theme="0"/>
      <name val="Arial"/>
      <family val="2"/>
    </font>
    <font>
      <sz val="11"/>
      <color theme="0"/>
      <name val="Arial"/>
      <family val="2"/>
    </font>
    <font>
      <b/>
      <sz val="16"/>
      <name val="Arial"/>
      <family val="2"/>
    </font>
    <font>
      <b/>
      <sz val="10"/>
      <color theme="0" tint="-0.499984740745262"/>
      <name val="Arial"/>
      <family val="2"/>
    </font>
    <font>
      <b/>
      <sz val="10"/>
      <color theme="0" tint="-0.34998626667073579"/>
      <name val="Arial"/>
      <family val="2"/>
    </font>
    <font>
      <b/>
      <sz val="9"/>
      <color theme="0" tint="-0.34998626667073579"/>
      <name val="Arial"/>
      <family val="2"/>
    </font>
    <font>
      <i/>
      <u/>
      <sz val="10"/>
      <color theme="10"/>
      <name val="Arial"/>
      <family val="2"/>
    </font>
    <font>
      <sz val="10"/>
      <color theme="0" tint="-0.34998626667073579"/>
      <name val="Arial"/>
      <family val="2"/>
    </font>
    <font>
      <sz val="11"/>
      <color theme="1"/>
      <name val="Arial"/>
      <family val="2"/>
    </font>
    <font>
      <sz val="10"/>
      <color rgb="FFFF0000"/>
      <name val="Arial"/>
      <family val="2"/>
    </font>
    <font>
      <b/>
      <sz val="11"/>
      <color theme="1"/>
      <name val="Arial"/>
      <family val="2"/>
    </font>
    <font>
      <b/>
      <i/>
      <sz val="10"/>
      <color rgb="FFCCFF66"/>
      <name val="Arial"/>
      <family val="2"/>
    </font>
    <font>
      <sz val="12"/>
      <color theme="1"/>
      <name val="Arial"/>
      <family val="2"/>
    </font>
    <font>
      <u/>
      <sz val="10"/>
      <color theme="10"/>
      <name val="Arial"/>
      <family val="2"/>
    </font>
    <font>
      <sz val="9"/>
      <color indexed="9"/>
      <name val="Arial"/>
      <family val="2"/>
    </font>
    <font>
      <b/>
      <i/>
      <sz val="16"/>
      <color theme="1"/>
      <name val="Arial"/>
      <family val="2"/>
    </font>
    <font>
      <b/>
      <sz val="11"/>
      <color theme="0" tint="-0.499984740745262"/>
      <name val="Arial"/>
      <family val="2"/>
    </font>
    <font>
      <sz val="12"/>
      <name val="Arial"/>
      <family val="2"/>
    </font>
    <font>
      <b/>
      <sz val="12"/>
      <name val="Arial"/>
      <family val="2"/>
    </font>
    <font>
      <sz val="12"/>
      <color theme="0"/>
      <name val="Arial"/>
      <family val="2"/>
    </font>
    <font>
      <b/>
      <sz val="12"/>
      <color theme="0"/>
      <name val="Arial"/>
      <family val="2"/>
    </font>
    <font>
      <b/>
      <i/>
      <sz val="10"/>
      <name val="Arial"/>
      <family val="2"/>
    </font>
    <font>
      <i/>
      <sz val="12"/>
      <name val="Arial"/>
      <family val="2"/>
    </font>
    <font>
      <b/>
      <i/>
      <sz val="12"/>
      <name val="Arial"/>
      <family val="2"/>
    </font>
    <font>
      <sz val="10"/>
      <color theme="1" tint="0.34998626667073579"/>
      <name val="Arial"/>
      <family val="2"/>
    </font>
    <font>
      <sz val="10"/>
      <color theme="1" tint="0.499984740745262"/>
      <name val="Arial"/>
      <family val="2"/>
    </font>
    <font>
      <sz val="12"/>
      <color theme="1" tint="0.499984740745262"/>
      <name val="Arial"/>
      <family val="2"/>
    </font>
    <font>
      <b/>
      <sz val="12"/>
      <color theme="1" tint="0.499984740745262"/>
      <name val="Arial"/>
      <family val="2"/>
    </font>
    <font>
      <sz val="10"/>
      <color theme="5" tint="-0.249977111117893"/>
      <name val="Arial"/>
      <family val="2"/>
    </font>
    <font>
      <b/>
      <i/>
      <sz val="10"/>
      <color theme="1"/>
      <name val="Arial"/>
      <family val="2"/>
    </font>
    <font>
      <sz val="8"/>
      <color theme="1"/>
      <name val="Arial"/>
      <family val="2"/>
    </font>
    <font>
      <u/>
      <sz val="11"/>
      <color theme="10"/>
      <name val="Arial"/>
      <family val="2"/>
    </font>
    <font>
      <sz val="11"/>
      <color theme="0" tint="-0.499984740745262"/>
      <name val="Arial"/>
      <family val="2"/>
    </font>
    <font>
      <b/>
      <sz val="12"/>
      <color rgb="FFFF0000"/>
      <name val="Arial"/>
      <family val="2"/>
    </font>
    <font>
      <sz val="10"/>
      <color theme="0" tint="-0.249977111117893"/>
      <name val="Arial"/>
      <family val="2"/>
    </font>
    <font>
      <sz val="12"/>
      <color theme="0" tint="-0.249977111117893"/>
      <name val="Arial"/>
      <family val="2"/>
    </font>
    <font>
      <b/>
      <sz val="12"/>
      <color theme="0" tint="-0.249977111117893"/>
      <name val="Arial"/>
      <family val="2"/>
    </font>
    <font>
      <b/>
      <sz val="11"/>
      <color theme="0" tint="-0.34998626667073579"/>
      <name val="Arial"/>
      <family val="2"/>
    </font>
    <font>
      <b/>
      <sz val="28"/>
      <name val="Arial"/>
      <family val="2"/>
    </font>
    <font>
      <b/>
      <i/>
      <sz val="11"/>
      <color theme="0"/>
      <name val="Arial"/>
      <family val="2"/>
    </font>
    <font>
      <sz val="11"/>
      <color theme="0" tint="-0.34998626667073579"/>
      <name val="Arial"/>
      <family val="2"/>
    </font>
    <font>
      <b/>
      <sz val="36"/>
      <color rgb="FFFF0000"/>
      <name val="Arial"/>
      <family val="2"/>
    </font>
    <font>
      <b/>
      <u/>
      <sz val="11"/>
      <color theme="10"/>
      <name val="Arial"/>
      <family val="2"/>
    </font>
    <font>
      <b/>
      <i/>
      <u/>
      <sz val="11"/>
      <color theme="10"/>
      <name val="Arial"/>
      <family val="2"/>
    </font>
    <font>
      <sz val="9"/>
      <color indexed="81"/>
      <name val="Tahoma"/>
      <family val="2"/>
    </font>
    <font>
      <b/>
      <sz val="9"/>
      <color indexed="81"/>
      <name val="Tahoma"/>
      <family val="2"/>
    </font>
    <font>
      <b/>
      <sz val="28"/>
      <name val="Calibri"/>
      <family val="2"/>
    </font>
    <font>
      <sz val="9.5"/>
      <color theme="0"/>
      <name val="Arial"/>
      <family val="2"/>
    </font>
    <font>
      <b/>
      <sz val="10"/>
      <color rgb="FFFF0000"/>
      <name val="Arial"/>
      <family val="2"/>
    </font>
    <font>
      <b/>
      <sz val="14"/>
      <color theme="4"/>
      <name val="Arial"/>
      <family val="2"/>
    </font>
    <font>
      <b/>
      <sz val="11"/>
      <color theme="5" tint="-0.249977111117893"/>
      <name val="Arial"/>
      <family val="2"/>
    </font>
    <font>
      <b/>
      <i/>
      <sz val="14"/>
      <color rgb="FFE34763"/>
      <name val="Arial"/>
      <family val="2"/>
    </font>
    <font>
      <b/>
      <sz val="16"/>
      <color rgb="FF575757"/>
      <name val="Arial"/>
      <family val="2"/>
    </font>
    <font>
      <b/>
      <sz val="16"/>
      <color rgb="FFE34763"/>
      <name val="Arial"/>
      <family val="2"/>
    </font>
    <font>
      <b/>
      <sz val="10"/>
      <color rgb="FF575757"/>
      <name val="Arial"/>
      <family val="2"/>
    </font>
    <font>
      <sz val="10"/>
      <color rgb="FF575757"/>
      <name val="Arial"/>
      <family val="2"/>
    </font>
    <font>
      <b/>
      <sz val="11"/>
      <color rgb="FFE34763"/>
      <name val="Arial"/>
      <family val="2"/>
    </font>
    <font>
      <i/>
      <sz val="10"/>
      <color rgb="FF575757"/>
      <name val="Arial"/>
      <family val="2"/>
    </font>
    <font>
      <sz val="12"/>
      <color rgb="FF575757"/>
      <name val="Arial"/>
      <family val="2"/>
    </font>
    <font>
      <b/>
      <i/>
      <sz val="16"/>
      <color rgb="FF575757"/>
      <name val="Arial"/>
      <family val="2"/>
    </font>
  </fonts>
  <fills count="32">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006600"/>
        <bgColor indexed="64"/>
      </patternFill>
    </fill>
    <fill>
      <patternFill patternType="solid">
        <fgColor theme="0" tint="-0.34998626667073579"/>
        <bgColor indexed="64"/>
      </patternFill>
    </fill>
    <fill>
      <patternFill patternType="solid">
        <fgColor theme="9" tint="-0.499984740745262"/>
        <bgColor indexed="64"/>
      </patternFill>
    </fill>
    <fill>
      <patternFill patternType="solid">
        <fgColor theme="1"/>
        <bgColor indexed="64"/>
      </patternFill>
    </fill>
    <fill>
      <patternFill patternType="solid">
        <fgColor theme="0" tint="-0.499984740745262"/>
        <bgColor indexed="64"/>
      </patternFill>
    </fill>
    <fill>
      <patternFill patternType="solid">
        <fgColor theme="3"/>
        <bgColor indexed="64"/>
      </patternFill>
    </fill>
    <fill>
      <patternFill patternType="solid">
        <fgColor theme="4" tint="0.39997558519241921"/>
        <bgColor indexed="64"/>
      </patternFill>
    </fill>
    <fill>
      <patternFill patternType="solid">
        <fgColor theme="5" tint="-0.499984740745262"/>
        <bgColor indexed="64"/>
      </patternFill>
    </fill>
    <fill>
      <patternFill patternType="solid">
        <fgColor rgb="FF97CC62"/>
        <bgColor indexed="64"/>
      </patternFill>
    </fill>
    <fill>
      <patternFill patternType="solid">
        <fgColor theme="4"/>
        <bgColor indexed="64"/>
      </patternFill>
    </fill>
    <fill>
      <patternFill patternType="solid">
        <fgColor rgb="FF00B050"/>
        <bgColor indexed="64"/>
      </patternFill>
    </fill>
    <fill>
      <patternFill patternType="solid">
        <fgColor theme="5" tint="-0.249977111117893"/>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5" tint="0.59999389629810485"/>
        <bgColor indexed="64"/>
      </patternFill>
    </fill>
  </fills>
  <borders count="134">
    <border>
      <left/>
      <right/>
      <top/>
      <bottom/>
      <diagonal/>
    </border>
    <border>
      <left style="thin">
        <color indexed="22"/>
      </left>
      <right style="thin">
        <color indexed="55"/>
      </right>
      <top style="hair">
        <color indexed="22"/>
      </top>
      <bottom style="hair">
        <color indexed="22"/>
      </bottom>
      <diagonal/>
    </border>
    <border>
      <left/>
      <right/>
      <top style="medium">
        <color auto="1"/>
      </top>
      <bottom/>
      <diagonal/>
    </border>
    <border>
      <left/>
      <right/>
      <top/>
      <bottom style="thin">
        <color indexed="64"/>
      </bottom>
      <diagonal/>
    </border>
    <border>
      <left/>
      <right/>
      <top style="hair">
        <color indexed="22"/>
      </top>
      <bottom style="hair">
        <color indexed="22"/>
      </bottom>
      <diagonal/>
    </border>
    <border>
      <left/>
      <right style="thin">
        <color indexed="55"/>
      </right>
      <top/>
      <bottom style="hair">
        <color indexed="22"/>
      </bottom>
      <diagonal/>
    </border>
    <border>
      <left style="thin">
        <color indexed="22"/>
      </left>
      <right style="thin">
        <color indexed="55"/>
      </right>
      <top/>
      <bottom style="hair">
        <color indexed="22"/>
      </bottom>
      <diagonal/>
    </border>
    <border>
      <left/>
      <right/>
      <top/>
      <bottom style="medium">
        <color indexed="64"/>
      </bottom>
      <diagonal/>
    </border>
    <border>
      <left style="hair">
        <color indexed="22"/>
      </left>
      <right/>
      <top style="hair">
        <color indexed="22"/>
      </top>
      <bottom style="hair">
        <color indexed="22"/>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top/>
      <bottom style="thin">
        <color indexed="64"/>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hair">
        <color indexed="22"/>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55"/>
      </right>
      <top/>
      <bottom/>
      <diagonal/>
    </border>
    <border>
      <left style="thin">
        <color indexed="22"/>
      </left>
      <right style="thin">
        <color indexed="55"/>
      </right>
      <top/>
      <bottom/>
      <diagonal/>
    </border>
    <border>
      <left style="thin">
        <color indexed="22"/>
      </left>
      <right/>
      <top/>
      <bottom style="hair">
        <color indexed="22"/>
      </bottom>
      <diagonal/>
    </border>
    <border>
      <left/>
      <right style="thin">
        <color indexed="55"/>
      </right>
      <top style="hair">
        <color indexed="22"/>
      </top>
      <bottom style="hair">
        <color indexed="22"/>
      </bottom>
      <diagonal/>
    </border>
    <border>
      <left/>
      <right style="thin">
        <color indexed="55"/>
      </right>
      <top style="thin">
        <color indexed="64"/>
      </top>
      <bottom style="hair">
        <color indexed="22"/>
      </bottom>
      <diagonal/>
    </border>
    <border>
      <left/>
      <right style="thin">
        <color theme="0" tint="-0.34998626667073579"/>
      </right>
      <top style="thin">
        <color indexed="64"/>
      </top>
      <bottom/>
      <diagonal/>
    </border>
    <border>
      <left style="thin">
        <color indexed="22"/>
      </left>
      <right style="thin">
        <color indexed="22"/>
      </right>
      <top style="thin">
        <color indexed="64"/>
      </top>
      <bottom/>
      <diagonal/>
    </border>
    <border>
      <left style="thin">
        <color indexed="22"/>
      </left>
      <right style="thin">
        <color indexed="55"/>
      </right>
      <top style="thin">
        <color indexed="64"/>
      </top>
      <bottom/>
      <diagonal/>
    </border>
    <border>
      <left style="thin">
        <color indexed="22"/>
      </left>
      <right style="thin">
        <color indexed="55"/>
      </right>
      <top style="thin">
        <color theme="0" tint="-0.34998626667073579"/>
      </top>
      <bottom/>
      <diagonal/>
    </border>
    <border>
      <left style="thin">
        <color theme="0"/>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theme="0" tint="-0.499984740745262"/>
      </left>
      <right style="thin">
        <color indexed="55"/>
      </right>
      <top style="thin">
        <color theme="0" tint="-0.499984740745262"/>
      </top>
      <bottom style="hair">
        <color indexed="22"/>
      </bottom>
      <diagonal/>
    </border>
    <border>
      <left style="thin">
        <color theme="0" tint="-0.499984740745262"/>
      </left>
      <right style="thin">
        <color indexed="55"/>
      </right>
      <top style="hair">
        <color indexed="22"/>
      </top>
      <bottom style="hair">
        <color indexed="22"/>
      </bottom>
      <diagonal/>
    </border>
    <border>
      <left style="thin">
        <color theme="0" tint="-0.499984740745262"/>
      </left>
      <right style="thin">
        <color indexed="55"/>
      </right>
      <top style="hair">
        <color indexed="2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24994659260841701"/>
      </left>
      <right/>
      <top/>
      <bottom/>
      <diagonal/>
    </border>
    <border>
      <left style="thin">
        <color theme="0" tint="-0.24994659260841701"/>
      </left>
      <right/>
      <top style="hair">
        <color indexed="22"/>
      </top>
      <bottom style="hair">
        <color indexed="22"/>
      </bottom>
      <diagonal/>
    </border>
    <border>
      <left style="thin">
        <color theme="0" tint="-0.24994659260841701"/>
      </left>
      <right/>
      <top style="hair">
        <color indexed="22"/>
      </top>
      <bottom/>
      <diagonal/>
    </border>
    <border>
      <left style="thin">
        <color indexed="22"/>
      </left>
      <right/>
      <top style="hair">
        <color indexed="22"/>
      </top>
      <bottom style="hair">
        <color indexed="22"/>
      </bottom>
      <diagonal/>
    </border>
    <border>
      <left/>
      <right/>
      <top/>
      <bottom style="thin">
        <color theme="0" tint="-0.499984740745262"/>
      </bottom>
      <diagonal/>
    </border>
    <border>
      <left/>
      <right/>
      <top style="hair">
        <color indexed="22"/>
      </top>
      <bottom/>
      <diagonal/>
    </border>
    <border>
      <left/>
      <right style="thin">
        <color theme="0" tint="-0.34998626667073579"/>
      </right>
      <top/>
      <bottom style="thin">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55"/>
      </right>
      <top style="hair">
        <color indexed="22"/>
      </top>
      <bottom style="thin">
        <color theme="0" tint="-0.34998626667073579"/>
      </bottom>
      <diagonal/>
    </border>
    <border>
      <left style="thin">
        <color indexed="22"/>
      </left>
      <right style="thin">
        <color indexed="55"/>
      </right>
      <top style="hair">
        <color indexed="22"/>
      </top>
      <bottom style="thin">
        <color theme="0" tint="-0.34998626667073579"/>
      </bottom>
      <diagonal/>
    </border>
    <border>
      <left style="thin">
        <color theme="0" tint="-0.34998626667073579"/>
      </left>
      <right style="thin">
        <color indexed="55"/>
      </right>
      <top style="thin">
        <color indexed="64"/>
      </top>
      <bottom style="hair">
        <color indexed="22"/>
      </bottom>
      <diagonal/>
    </border>
    <border>
      <left style="thin">
        <color theme="0" tint="-0.34998626667073579"/>
      </left>
      <right style="thin">
        <color indexed="55"/>
      </right>
      <top style="hair">
        <color indexed="22"/>
      </top>
      <bottom style="hair">
        <color indexed="22"/>
      </bottom>
      <diagonal/>
    </border>
    <border>
      <left style="thin">
        <color theme="0" tint="-0.34998626667073579"/>
      </left>
      <right style="thin">
        <color indexed="55"/>
      </right>
      <top style="hair">
        <color indexed="22"/>
      </top>
      <bottom style="thin">
        <color theme="0" tint="-0.34998626667073579"/>
      </bottom>
      <diagonal/>
    </border>
    <border>
      <left style="thin">
        <color indexed="22"/>
      </left>
      <right/>
      <top style="thin">
        <color indexed="64"/>
      </top>
      <bottom/>
      <diagonal/>
    </border>
    <border>
      <left style="thin">
        <color indexed="22"/>
      </left>
      <right/>
      <top/>
      <bottom/>
      <diagonal/>
    </border>
    <border>
      <left style="thin">
        <color indexed="22"/>
      </left>
      <right/>
      <top style="thin">
        <color theme="0" tint="-0.34998626667073579"/>
      </top>
      <bottom/>
      <diagonal/>
    </border>
    <border>
      <left style="thin">
        <color theme="0" tint="-0.34998626667073579"/>
      </left>
      <right style="thin">
        <color theme="0" tint="-0.34998626667073579"/>
      </right>
      <top style="thin">
        <color indexed="64"/>
      </top>
      <bottom/>
      <diagonal/>
    </border>
    <border>
      <left style="mediumDashed">
        <color theme="4"/>
      </left>
      <right style="thin">
        <color theme="0" tint="-0.34998626667073579"/>
      </right>
      <top style="mediumDashed">
        <color theme="4"/>
      </top>
      <bottom/>
      <diagonal/>
    </border>
    <border>
      <left style="thin">
        <color theme="0" tint="-0.34998626667073579"/>
      </left>
      <right style="thin">
        <color theme="0" tint="-0.34998626667073579"/>
      </right>
      <top style="mediumDashed">
        <color theme="4"/>
      </top>
      <bottom/>
      <diagonal/>
    </border>
    <border>
      <left style="thin">
        <color theme="0" tint="-0.34998626667073579"/>
      </left>
      <right/>
      <top style="mediumDashed">
        <color theme="4"/>
      </top>
      <bottom/>
      <diagonal/>
    </border>
    <border>
      <left/>
      <right style="mediumDashed">
        <color theme="4"/>
      </right>
      <top style="mediumDashed">
        <color theme="4"/>
      </top>
      <bottom/>
      <diagonal/>
    </border>
    <border>
      <left style="mediumDashed">
        <color theme="4"/>
      </left>
      <right style="thin">
        <color theme="0" tint="-0.34998626667073579"/>
      </right>
      <top/>
      <bottom/>
      <diagonal/>
    </border>
    <border>
      <left/>
      <right style="mediumDashed">
        <color theme="4"/>
      </right>
      <top/>
      <bottom/>
      <diagonal/>
    </border>
    <border>
      <left style="mediumDashed">
        <color theme="4"/>
      </left>
      <right/>
      <top/>
      <bottom/>
      <diagonal/>
    </border>
    <border>
      <left style="mediumDashed">
        <color theme="4"/>
      </left>
      <right/>
      <top style="medium">
        <color auto="1"/>
      </top>
      <bottom/>
      <diagonal/>
    </border>
    <border>
      <left/>
      <right style="mediumDashed">
        <color theme="4"/>
      </right>
      <top style="medium">
        <color auto="1"/>
      </top>
      <bottom/>
      <diagonal/>
    </border>
    <border>
      <left style="mediumDashed">
        <color theme="4"/>
      </left>
      <right/>
      <top/>
      <bottom style="thin">
        <color indexed="64"/>
      </bottom>
      <diagonal/>
    </border>
    <border>
      <left/>
      <right style="mediumDashed">
        <color theme="4"/>
      </right>
      <top/>
      <bottom style="thin">
        <color indexed="64"/>
      </bottom>
      <diagonal/>
    </border>
    <border>
      <left style="thin">
        <color theme="0" tint="-0.34998626667073579"/>
      </left>
      <right style="mediumDashed">
        <color theme="4"/>
      </right>
      <top/>
      <bottom/>
      <diagonal/>
    </border>
    <border>
      <left style="mediumDashed">
        <color theme="4"/>
      </left>
      <right/>
      <top/>
      <bottom style="thin">
        <color theme="0" tint="-0.34998626667073579"/>
      </bottom>
      <diagonal/>
    </border>
    <border>
      <left style="thin">
        <color theme="0" tint="-0.34998626667073579"/>
      </left>
      <right style="mediumDashed">
        <color theme="4"/>
      </right>
      <top/>
      <bottom style="thin">
        <color theme="0" tint="-0.34998626667073579"/>
      </bottom>
      <diagonal/>
    </border>
    <border>
      <left style="mediumDashed">
        <color theme="4"/>
      </left>
      <right style="thin">
        <color indexed="55"/>
      </right>
      <top style="thin">
        <color indexed="64"/>
      </top>
      <bottom style="hair">
        <color indexed="22"/>
      </bottom>
      <diagonal/>
    </border>
    <border>
      <left style="mediumDashed">
        <color theme="4"/>
      </left>
      <right style="thin">
        <color indexed="55"/>
      </right>
      <top style="hair">
        <color indexed="22"/>
      </top>
      <bottom style="hair">
        <color indexed="22"/>
      </bottom>
      <diagonal/>
    </border>
    <border>
      <left style="mediumDashed">
        <color theme="4"/>
      </left>
      <right style="thin">
        <color indexed="55"/>
      </right>
      <top style="hair">
        <color indexed="22"/>
      </top>
      <bottom style="thin">
        <color theme="0" tint="-0.34998626667073579"/>
      </bottom>
      <diagonal/>
    </border>
    <border>
      <left style="mediumDashed">
        <color theme="4"/>
      </left>
      <right style="thin">
        <color theme="0" tint="-0.499984740745262"/>
      </right>
      <top style="thin">
        <color theme="0" tint="-0.499984740745262"/>
      </top>
      <bottom/>
      <diagonal/>
    </border>
    <border>
      <left style="mediumDashed">
        <color theme="4"/>
      </left>
      <right style="thin">
        <color theme="0" tint="-0.499984740745262"/>
      </right>
      <top/>
      <bottom/>
      <diagonal/>
    </border>
    <border>
      <left style="mediumDashed">
        <color theme="4"/>
      </left>
      <right style="thin">
        <color theme="0" tint="-0.499984740745262"/>
      </right>
      <top/>
      <bottom style="mediumDashed">
        <color theme="4"/>
      </bottom>
      <diagonal/>
    </border>
    <border>
      <left/>
      <right/>
      <top/>
      <bottom style="mediumDashed">
        <color theme="4"/>
      </bottom>
      <diagonal/>
    </border>
    <border>
      <left/>
      <right style="mediumDashed">
        <color theme="4"/>
      </right>
      <top/>
      <bottom style="mediumDashed">
        <color theme="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style="thin">
        <color theme="0" tint="-0.34998626667073579"/>
      </top>
      <bottom/>
      <diagonal/>
    </border>
    <border>
      <left/>
      <right/>
      <top style="thin">
        <color indexed="64"/>
      </top>
      <bottom style="thin">
        <color indexed="64"/>
      </bottom>
      <diagonal/>
    </border>
    <border>
      <left style="thin">
        <color theme="0" tint="-0.34998626667073579"/>
      </left>
      <right style="thin">
        <color theme="0" tint="-0.34998626667073579"/>
      </right>
      <top style="thin">
        <color indexed="64"/>
      </top>
      <bottom style="hair">
        <color indexed="22"/>
      </bottom>
      <diagonal/>
    </border>
    <border>
      <left style="thin">
        <color theme="0" tint="-0.34998626667073579"/>
      </left>
      <right style="thin">
        <color theme="0" tint="-0.34998626667073579"/>
      </right>
      <top/>
      <bottom style="hair">
        <color indexed="22"/>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ck">
        <color indexed="64"/>
      </right>
      <top/>
      <bottom/>
      <diagonal/>
    </border>
    <border>
      <left style="thin">
        <color indexed="64"/>
      </left>
      <right style="thin">
        <color indexed="64"/>
      </right>
      <top style="thin">
        <color indexed="64"/>
      </top>
      <bottom/>
      <diagonal/>
    </border>
    <border>
      <left style="medium">
        <color rgb="FFE34763"/>
      </left>
      <right/>
      <top style="medium">
        <color rgb="FFE34763"/>
      </top>
      <bottom/>
      <diagonal/>
    </border>
    <border>
      <left/>
      <right/>
      <top style="medium">
        <color rgb="FFE34763"/>
      </top>
      <bottom/>
      <diagonal/>
    </border>
    <border>
      <left/>
      <right style="medium">
        <color rgb="FFE34763"/>
      </right>
      <top style="medium">
        <color rgb="FFE34763"/>
      </top>
      <bottom/>
      <diagonal/>
    </border>
    <border>
      <left style="medium">
        <color rgb="FFE34763"/>
      </left>
      <right/>
      <top/>
      <bottom/>
      <diagonal/>
    </border>
    <border>
      <left/>
      <right style="medium">
        <color rgb="FFE34763"/>
      </right>
      <top/>
      <bottom/>
      <diagonal/>
    </border>
    <border>
      <left style="medium">
        <color rgb="FFE34763"/>
      </left>
      <right/>
      <top/>
      <bottom style="medium">
        <color rgb="FFE34763"/>
      </bottom>
      <diagonal/>
    </border>
    <border>
      <left/>
      <right/>
      <top/>
      <bottom style="medium">
        <color rgb="FFE34763"/>
      </bottom>
      <diagonal/>
    </border>
    <border>
      <left/>
      <right style="medium">
        <color rgb="FFE34763"/>
      </right>
      <top/>
      <bottom style="medium">
        <color rgb="FFE34763"/>
      </bottom>
      <diagonal/>
    </border>
  </borders>
  <cellStyleXfs count="10">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alignment vertical="top"/>
      <protection locked="0"/>
    </xf>
    <xf numFmtId="0" fontId="4" fillId="0" borderId="0"/>
    <xf numFmtId="166" fontId="1" fillId="0" borderId="0" applyFont="0" applyFill="0" applyBorder="0" applyAlignment="0" applyProtection="0"/>
  </cellStyleXfs>
  <cellXfs count="913">
    <xf numFmtId="0" fontId="0" fillId="0" borderId="0" xfId="0"/>
    <xf numFmtId="0" fontId="6" fillId="0" borderId="0" xfId="0" applyFont="1" applyBorder="1"/>
    <xf numFmtId="164" fontId="6" fillId="0" borderId="0" xfId="0" applyNumberFormat="1" applyFont="1" applyBorder="1"/>
    <xf numFmtId="0" fontId="6" fillId="0" borderId="0" xfId="0" applyFont="1" applyFill="1"/>
    <xf numFmtId="168" fontId="6" fillId="0" borderId="0" xfId="1" applyNumberFormat="1" applyFont="1" applyBorder="1"/>
    <xf numFmtId="168" fontId="6" fillId="0" borderId="0" xfId="1" applyNumberFormat="1" applyFont="1" applyFill="1" applyBorder="1" applyAlignment="1" applyProtection="1">
      <protection locked="0"/>
    </xf>
    <xf numFmtId="0" fontId="8" fillId="0" borderId="0" xfId="0" applyFont="1" applyBorder="1" applyAlignment="1" applyProtection="1">
      <protection locked="0"/>
    </xf>
    <xf numFmtId="0" fontId="6" fillId="0" borderId="0" xfId="0" applyFont="1" applyFill="1" applyBorder="1" applyAlignment="1">
      <alignment horizontal="center"/>
    </xf>
    <xf numFmtId="0" fontId="6" fillId="0" borderId="3" xfId="0" applyFont="1" applyFill="1" applyBorder="1"/>
    <xf numFmtId="0" fontId="7" fillId="0" borderId="3" xfId="0" applyFont="1" applyFill="1" applyBorder="1"/>
    <xf numFmtId="0" fontId="9" fillId="0" borderId="0" xfId="3" applyFont="1" applyProtection="1">
      <protection locked="0"/>
    </xf>
    <xf numFmtId="0" fontId="11" fillId="0" borderId="0" xfId="3" applyFont="1" applyProtection="1"/>
    <xf numFmtId="0" fontId="10" fillId="0" borderId="0" xfId="3" applyFont="1" applyProtection="1">
      <protection locked="0"/>
    </xf>
    <xf numFmtId="0" fontId="11" fillId="0" borderId="0" xfId="3" applyFont="1" applyProtection="1">
      <protection locked="0"/>
    </xf>
    <xf numFmtId="0" fontId="9" fillId="0" borderId="0" xfId="3" applyFont="1" applyBorder="1" applyProtection="1">
      <protection locked="0"/>
    </xf>
    <xf numFmtId="0" fontId="13" fillId="0" borderId="0" xfId="3" applyFont="1" applyProtection="1">
      <protection locked="0"/>
    </xf>
    <xf numFmtId="0" fontId="4" fillId="0" borderId="0" xfId="3" applyFont="1" applyFill="1" applyBorder="1" applyProtection="1">
      <protection locked="0"/>
    </xf>
    <xf numFmtId="0" fontId="14" fillId="0" borderId="0" xfId="3" applyFont="1" applyFill="1" applyBorder="1" applyProtection="1">
      <protection locked="0"/>
    </xf>
    <xf numFmtId="0" fontId="14" fillId="0" borderId="0" xfId="3" applyFont="1" applyProtection="1">
      <protection locked="0"/>
    </xf>
    <xf numFmtId="0" fontId="13" fillId="0" borderId="0" xfId="3" applyFont="1" applyBorder="1" applyAlignment="1" applyProtection="1">
      <alignment horizontal="left"/>
      <protection locked="0"/>
    </xf>
    <xf numFmtId="0" fontId="11" fillId="0" borderId="0" xfId="3" applyFont="1" applyBorder="1" applyAlignment="1" applyProtection="1">
      <alignment horizontal="left"/>
      <protection locked="0"/>
    </xf>
    <xf numFmtId="0" fontId="13" fillId="0" borderId="0" xfId="3" applyFont="1" applyBorder="1" applyAlignment="1" applyProtection="1">
      <alignment horizontal="centerContinuous"/>
      <protection locked="0"/>
    </xf>
    <xf numFmtId="0" fontId="13" fillId="0" borderId="0" xfId="3" applyFont="1" applyBorder="1" applyAlignment="1" applyProtection="1">
      <alignment horizontal="left"/>
    </xf>
    <xf numFmtId="0" fontId="4" fillId="0" borderId="0" xfId="3" applyFont="1" applyFill="1" applyBorder="1" applyAlignment="1" applyProtection="1">
      <alignment horizontal="left"/>
      <protection locked="0"/>
    </xf>
    <xf numFmtId="0" fontId="11" fillId="0" borderId="0" xfId="3" applyFont="1" applyFill="1" applyProtection="1"/>
    <xf numFmtId="0" fontId="13" fillId="0" borderId="0" xfId="3" applyFont="1" applyFill="1" applyAlignment="1" applyProtection="1">
      <alignment horizontal="left" vertical="top" wrapText="1"/>
      <protection locked="0"/>
    </xf>
    <xf numFmtId="0" fontId="3" fillId="0" borderId="0" xfId="3" applyFont="1" applyProtection="1">
      <protection locked="0"/>
    </xf>
    <xf numFmtId="0" fontId="16" fillId="0" borderId="0" xfId="3" applyFont="1" applyProtection="1">
      <protection locked="0"/>
    </xf>
    <xf numFmtId="0" fontId="15" fillId="0" borderId="0" xfId="3" applyFont="1" applyBorder="1" applyAlignment="1" applyProtection="1"/>
    <xf numFmtId="0" fontId="17" fillId="0" borderId="0" xfId="3" applyFont="1" applyProtection="1"/>
    <xf numFmtId="14" fontId="4" fillId="5" borderId="8" xfId="0" applyNumberFormat="1" applyFont="1" applyFill="1" applyBorder="1" applyAlignment="1" applyProtection="1">
      <protection locked="0"/>
    </xf>
    <xf numFmtId="168" fontId="4" fillId="5" borderId="6" xfId="1" applyNumberFormat="1" applyFont="1" applyFill="1" applyBorder="1" applyAlignment="1" applyProtection="1">
      <protection locked="0"/>
    </xf>
    <xf numFmtId="168" fontId="4" fillId="5" borderId="1" xfId="1" applyNumberFormat="1" applyFont="1" applyFill="1" applyBorder="1" applyAlignment="1" applyProtection="1">
      <protection locked="0"/>
    </xf>
    <xf numFmtId="0" fontId="13" fillId="0" borderId="0" xfId="3" applyFont="1" applyProtection="1"/>
    <xf numFmtId="169" fontId="7" fillId="0" borderId="0" xfId="0" applyNumberFormat="1" applyFont="1" applyFill="1" applyBorder="1"/>
    <xf numFmtId="0" fontId="21" fillId="0" borderId="0" xfId="0" applyFont="1" applyBorder="1"/>
    <xf numFmtId="168" fontId="4" fillId="5" borderId="5" xfId="1" applyNumberFormat="1" applyFont="1" applyFill="1" applyBorder="1" applyAlignment="1" applyProtection="1">
      <protection locked="0"/>
    </xf>
    <xf numFmtId="0" fontId="9" fillId="0" borderId="0" xfId="3" applyFont="1" applyBorder="1" applyAlignment="1" applyProtection="1">
      <alignment horizontal="left" indent="1"/>
    </xf>
    <xf numFmtId="0" fontId="9" fillId="0" borderId="0" xfId="3" applyFont="1" applyBorder="1" applyProtection="1"/>
    <xf numFmtId="0" fontId="17" fillId="0" borderId="0" xfId="3" applyFont="1" applyFill="1" applyBorder="1" applyAlignment="1" applyProtection="1"/>
    <xf numFmtId="169" fontId="7" fillId="4" borderId="0" xfId="0" applyNumberFormat="1" applyFont="1" applyFill="1" applyBorder="1"/>
    <xf numFmtId="168" fontId="7" fillId="4" borderId="0" xfId="1" applyNumberFormat="1" applyFont="1" applyFill="1" applyBorder="1"/>
    <xf numFmtId="0" fontId="6" fillId="0" borderId="0" xfId="0" applyFont="1"/>
    <xf numFmtId="0" fontId="2" fillId="0" borderId="0" xfId="0" applyFont="1" applyFill="1" applyBorder="1" applyAlignment="1" applyProtection="1">
      <alignment horizontal="left" vertical="center" indent="1"/>
      <protection locked="0"/>
    </xf>
    <xf numFmtId="0" fontId="3" fillId="0" borderId="0" xfId="0" applyFont="1" applyFill="1" applyBorder="1" applyAlignment="1" applyProtection="1">
      <alignment vertical="center"/>
      <protection locked="0"/>
    </xf>
    <xf numFmtId="0" fontId="17" fillId="0" borderId="0" xfId="3" applyFont="1" applyAlignment="1" applyProtection="1">
      <alignment horizontal="right"/>
    </xf>
    <xf numFmtId="9" fontId="24" fillId="0" borderId="0" xfId="2" applyFont="1"/>
    <xf numFmtId="9" fontId="25" fillId="0" borderId="0" xfId="2" applyFont="1"/>
    <xf numFmtId="168" fontId="6" fillId="0" borderId="10" xfId="1" applyNumberFormat="1" applyFont="1" applyBorder="1"/>
    <xf numFmtId="168" fontId="6" fillId="0" borderId="10" xfId="1" applyNumberFormat="1" applyFont="1" applyFill="1" applyBorder="1" applyAlignment="1" applyProtection="1">
      <protection locked="0"/>
    </xf>
    <xf numFmtId="169" fontId="4" fillId="5" borderId="1" xfId="1" applyNumberFormat="1" applyFont="1" applyFill="1" applyBorder="1" applyAlignment="1" applyProtection="1">
      <protection locked="0"/>
    </xf>
    <xf numFmtId="0" fontId="6" fillId="0" borderId="3" xfId="0" applyFont="1" applyBorder="1" applyAlignment="1">
      <alignment horizontal="center"/>
    </xf>
    <xf numFmtId="0" fontId="26" fillId="0" borderId="0" xfId="3" applyFont="1" applyProtection="1"/>
    <xf numFmtId="0" fontId="13" fillId="0" borderId="0" xfId="3" applyFont="1" applyAlignment="1" applyProtection="1">
      <alignment horizontal="left" vertical="top" wrapText="1"/>
      <protection locked="0"/>
    </xf>
    <xf numFmtId="164" fontId="7" fillId="0" borderId="0" xfId="1" applyNumberFormat="1" applyFont="1" applyFill="1" applyBorder="1" applyAlignment="1">
      <alignment horizontal="center"/>
    </xf>
    <xf numFmtId="0" fontId="7" fillId="0" borderId="0" xfId="0" applyFont="1" applyFill="1" applyBorder="1" applyAlignment="1">
      <alignment horizontal="center"/>
    </xf>
    <xf numFmtId="172" fontId="4" fillId="5" borderId="6" xfId="1" applyNumberFormat="1" applyFont="1" applyFill="1" applyBorder="1" applyAlignment="1" applyProtection="1">
      <protection locked="0"/>
    </xf>
    <xf numFmtId="9" fontId="4" fillId="5" borderId="6" xfId="2" applyFont="1" applyFill="1" applyBorder="1" applyAlignment="1" applyProtection="1">
      <protection locked="0"/>
    </xf>
    <xf numFmtId="49" fontId="4" fillId="5" borderId="6" xfId="2" applyNumberFormat="1" applyFont="1" applyFill="1" applyBorder="1" applyAlignment="1" applyProtection="1">
      <protection locked="0"/>
    </xf>
    <xf numFmtId="49" fontId="4" fillId="5" borderId="6" xfId="1" applyNumberFormat="1" applyFont="1" applyFill="1" applyBorder="1" applyAlignment="1" applyProtection="1">
      <protection locked="0"/>
    </xf>
    <xf numFmtId="168" fontId="3" fillId="0" borderId="12" xfId="1" applyNumberFormat="1" applyFont="1" applyFill="1" applyBorder="1" applyAlignment="1" applyProtection="1">
      <protection locked="0"/>
    </xf>
    <xf numFmtId="168" fontId="3" fillId="0" borderId="13" xfId="1" applyNumberFormat="1" applyFont="1" applyFill="1" applyBorder="1" applyAlignment="1" applyProtection="1">
      <protection locked="0"/>
    </xf>
    <xf numFmtId="168" fontId="3" fillId="0" borderId="13" xfId="1" applyNumberFormat="1" applyFont="1" applyFill="1" applyBorder="1"/>
    <xf numFmtId="0" fontId="7" fillId="0" borderId="0" xfId="0" applyFont="1" applyFill="1"/>
    <xf numFmtId="168" fontId="4" fillId="6" borderId="1" xfId="1" applyNumberFormat="1" applyFont="1" applyFill="1" applyBorder="1" applyAlignment="1" applyProtection="1">
      <protection locked="0"/>
    </xf>
    <xf numFmtId="0" fontId="3" fillId="2" borderId="18" xfId="0" applyFont="1" applyFill="1" applyBorder="1" applyAlignment="1" applyProtection="1">
      <alignment vertical="center"/>
      <protection locked="0"/>
    </xf>
    <xf numFmtId="0" fontId="2" fillId="2" borderId="18" xfId="0" applyFont="1" applyFill="1" applyBorder="1" applyAlignment="1" applyProtection="1">
      <alignment horizontal="left" vertical="center" indent="1"/>
      <protection locked="0"/>
    </xf>
    <xf numFmtId="0" fontId="3" fillId="2" borderId="19" xfId="0" applyFont="1" applyFill="1" applyBorder="1" applyAlignment="1" applyProtection="1">
      <alignment vertical="center"/>
      <protection locked="0"/>
    </xf>
    <xf numFmtId="0" fontId="19" fillId="2" borderId="16" xfId="0" applyFont="1" applyFill="1" applyBorder="1" applyAlignment="1" applyProtection="1">
      <alignment horizontal="right" vertical="center" textRotation="90"/>
      <protection locked="0"/>
    </xf>
    <xf numFmtId="0" fontId="18" fillId="0" borderId="2" xfId="3" applyFont="1" applyBorder="1" applyAlignment="1" applyProtection="1"/>
    <xf numFmtId="0" fontId="19" fillId="0" borderId="0" xfId="3" applyFont="1" applyProtection="1">
      <protection locked="0"/>
    </xf>
    <xf numFmtId="0" fontId="13" fillId="0" borderId="0" xfId="3" applyFont="1" applyAlignment="1" applyProtection="1">
      <alignment vertical="top" wrapText="1"/>
      <protection locked="0"/>
    </xf>
    <xf numFmtId="0" fontId="14" fillId="0" borderId="14" xfId="3" applyFont="1" applyBorder="1" applyProtection="1">
      <protection locked="0"/>
    </xf>
    <xf numFmtId="0" fontId="16" fillId="0" borderId="14" xfId="3" applyFont="1" applyBorder="1" applyProtection="1">
      <protection locked="0"/>
    </xf>
    <xf numFmtId="0" fontId="3" fillId="0" borderId="14" xfId="3" applyFont="1" applyBorder="1" applyProtection="1">
      <protection locked="0"/>
    </xf>
    <xf numFmtId="0" fontId="5" fillId="0" borderId="21" xfId="0" applyFont="1" applyBorder="1" applyAlignment="1">
      <alignment horizontal="center"/>
    </xf>
    <xf numFmtId="0" fontId="5" fillId="0" borderId="22" xfId="0" applyFont="1" applyBorder="1" applyAlignment="1">
      <alignment horizontal="center"/>
    </xf>
    <xf numFmtId="0" fontId="5" fillId="0" borderId="13" xfId="0" applyFont="1" applyBorder="1" applyAlignment="1">
      <alignment horizontal="center"/>
    </xf>
    <xf numFmtId="0" fontId="17" fillId="0" borderId="0" xfId="3" applyFont="1" applyAlignment="1" applyProtection="1">
      <alignment horizontal="left"/>
    </xf>
    <xf numFmtId="0" fontId="29" fillId="0" borderId="2" xfId="3" applyFont="1" applyBorder="1" applyAlignment="1" applyProtection="1"/>
    <xf numFmtId="0" fontId="4" fillId="0" borderId="0" xfId="3" applyFont="1" applyProtection="1">
      <protection locked="0"/>
    </xf>
    <xf numFmtId="0" fontId="4" fillId="0" borderId="0" xfId="3" applyFont="1" applyFill="1" applyProtection="1">
      <protection locked="0"/>
    </xf>
    <xf numFmtId="0" fontId="19" fillId="0" borderId="0" xfId="0" applyFont="1" applyFill="1" applyBorder="1" applyAlignment="1" applyProtection="1">
      <alignment horizontal="left" vertical="center" inden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169" fontId="23" fillId="0" borderId="0" xfId="0" applyNumberFormat="1" applyFont="1" applyFill="1" applyBorder="1"/>
    <xf numFmtId="0" fontId="4" fillId="0" borderId="0" xfId="0" applyNumberFormat="1" applyFont="1" applyFill="1" applyBorder="1" applyAlignment="1" applyProtection="1">
      <alignment horizontal="left"/>
      <protection locked="0"/>
    </xf>
    <xf numFmtId="0" fontId="4" fillId="0" borderId="3" xfId="0" applyNumberFormat="1" applyFont="1" applyFill="1" applyBorder="1" applyAlignment="1" applyProtection="1">
      <alignment horizontal="center" wrapText="1"/>
      <protection locked="0"/>
    </xf>
    <xf numFmtId="164" fontId="30" fillId="0" borderId="25" xfId="1" applyNumberFormat="1" applyFont="1" applyFill="1" applyBorder="1" applyAlignment="1">
      <alignment horizontal="center"/>
    </xf>
    <xf numFmtId="0" fontId="30" fillId="0" borderId="26" xfId="0" applyFont="1" applyFill="1" applyBorder="1" applyAlignment="1">
      <alignment horizontal="center"/>
    </xf>
    <xf numFmtId="0" fontId="30" fillId="0" borderId="25" xfId="0" applyFont="1" applyFill="1" applyBorder="1" applyAlignment="1">
      <alignment horizontal="center"/>
    </xf>
    <xf numFmtId="168" fontId="4" fillId="5" borderId="27" xfId="1" applyNumberFormat="1" applyFont="1" applyFill="1" applyBorder="1" applyAlignment="1" applyProtection="1">
      <protection locked="0"/>
    </xf>
    <xf numFmtId="168" fontId="4" fillId="5" borderId="28" xfId="1" applyNumberFormat="1" applyFont="1" applyFill="1" applyBorder="1" applyAlignment="1" applyProtection="1">
      <protection locked="0"/>
    </xf>
    <xf numFmtId="172" fontId="4" fillId="5" borderId="28" xfId="1" applyNumberFormat="1" applyFont="1" applyFill="1" applyBorder="1" applyAlignment="1" applyProtection="1">
      <protection locked="0"/>
    </xf>
    <xf numFmtId="9" fontId="4" fillId="5" borderId="28" xfId="2" applyFont="1" applyFill="1" applyBorder="1" applyAlignment="1" applyProtection="1">
      <protection locked="0"/>
    </xf>
    <xf numFmtId="49" fontId="4" fillId="5" borderId="28" xfId="2" applyNumberFormat="1" applyFont="1" applyFill="1" applyBorder="1" applyAlignment="1" applyProtection="1">
      <protection locked="0"/>
    </xf>
    <xf numFmtId="0" fontId="4" fillId="0" borderId="0" xfId="0" applyNumberFormat="1" applyFont="1" applyFill="1" applyBorder="1" applyAlignment="1" applyProtection="1">
      <alignment horizontal="left" vertical="top"/>
      <protection locked="0"/>
    </xf>
    <xf numFmtId="164" fontId="7" fillId="0" borderId="0" xfId="1" applyNumberFormat="1" applyFont="1" applyFill="1" applyBorder="1" applyAlignment="1">
      <alignment horizontal="center" vertical="top"/>
    </xf>
    <xf numFmtId="0" fontId="7" fillId="0" borderId="0" xfId="0" applyFont="1" applyFill="1" applyBorder="1" applyAlignment="1">
      <alignment horizontal="center" vertical="top"/>
    </xf>
    <xf numFmtId="167" fontId="3" fillId="9" borderId="0" xfId="0" applyNumberFormat="1" applyFont="1" applyFill="1" applyBorder="1" applyAlignment="1" applyProtection="1">
      <alignment horizontal="left"/>
      <protection locked="0"/>
    </xf>
    <xf numFmtId="164" fontId="7" fillId="9" borderId="0" xfId="1" applyNumberFormat="1" applyFont="1" applyFill="1" applyBorder="1"/>
    <xf numFmtId="167" fontId="3" fillId="10" borderId="0" xfId="0" applyNumberFormat="1" applyFont="1" applyFill="1" applyBorder="1" applyAlignment="1" applyProtection="1">
      <alignment horizontal="left"/>
      <protection locked="0"/>
    </xf>
    <xf numFmtId="164" fontId="7" fillId="10" borderId="0" xfId="1" applyNumberFormat="1" applyFont="1" applyFill="1" applyBorder="1"/>
    <xf numFmtId="167" fontId="3" fillId="12" borderId="0" xfId="0" applyNumberFormat="1" applyFont="1" applyFill="1" applyBorder="1" applyAlignment="1" applyProtection="1">
      <alignment horizontal="left"/>
      <protection locked="0"/>
    </xf>
    <xf numFmtId="164" fontId="7" fillId="12" borderId="0" xfId="1" applyNumberFormat="1" applyFont="1" applyFill="1" applyBorder="1"/>
    <xf numFmtId="0" fontId="8" fillId="7" borderId="0" xfId="0" applyFont="1" applyFill="1" applyBorder="1" applyAlignment="1" applyProtection="1">
      <protection locked="0"/>
    </xf>
    <xf numFmtId="164" fontId="30" fillId="0" borderId="25" xfId="1" applyNumberFormat="1" applyFont="1" applyFill="1" applyBorder="1" applyAlignment="1">
      <alignment horizontal="center" wrapText="1"/>
    </xf>
    <xf numFmtId="0" fontId="2" fillId="0" borderId="0" xfId="0" applyFont="1" applyBorder="1" applyAlignment="1" applyProtection="1">
      <alignment horizontal="center"/>
      <protection locked="0"/>
    </xf>
    <xf numFmtId="0" fontId="22" fillId="0" borderId="0" xfId="0" applyNumberFormat="1" applyFont="1" applyFill="1" applyBorder="1" applyAlignment="1" applyProtection="1">
      <alignment horizontal="left" vertical="center"/>
      <protection locked="0"/>
    </xf>
    <xf numFmtId="168" fontId="3" fillId="13" borderId="0" xfId="0" applyNumberFormat="1" applyFont="1" applyFill="1" applyBorder="1" applyAlignment="1" applyProtection="1">
      <alignment horizontal="left"/>
      <protection locked="0"/>
    </xf>
    <xf numFmtId="167" fontId="3" fillId="13" borderId="0" xfId="0" applyNumberFormat="1" applyFont="1" applyFill="1" applyBorder="1" applyAlignment="1" applyProtection="1">
      <alignment horizontal="left"/>
      <protection locked="0"/>
    </xf>
    <xf numFmtId="164" fontId="7" fillId="13" borderId="0" xfId="1" applyNumberFormat="1" applyFont="1" applyFill="1" applyBorder="1"/>
    <xf numFmtId="168" fontId="3" fillId="9"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center" wrapText="1"/>
      <protection locked="0"/>
    </xf>
    <xf numFmtId="173" fontId="3" fillId="10" borderId="0" xfId="2" applyNumberFormat="1" applyFont="1" applyFill="1" applyBorder="1" applyAlignment="1" applyProtection="1">
      <alignment horizontal="right"/>
      <protection locked="0"/>
    </xf>
    <xf numFmtId="9" fontId="3" fillId="12" borderId="0" xfId="2" applyFont="1" applyFill="1" applyBorder="1" applyAlignment="1" applyProtection="1">
      <alignment horizontal="left"/>
      <protection locked="0"/>
    </xf>
    <xf numFmtId="173" fontId="3" fillId="12" borderId="0" xfId="2" applyNumberFormat="1" applyFont="1" applyFill="1" applyBorder="1" applyAlignment="1" applyProtection="1">
      <alignment horizontal="right"/>
      <protection locked="0"/>
    </xf>
    <xf numFmtId="173" fontId="3" fillId="13" borderId="0" xfId="2" applyNumberFormat="1" applyFont="1" applyFill="1" applyBorder="1" applyAlignment="1" applyProtection="1">
      <alignment horizontal="right"/>
      <protection locked="0"/>
    </xf>
    <xf numFmtId="0" fontId="8" fillId="11" borderId="0" xfId="0" applyFont="1" applyFill="1" applyBorder="1" applyAlignment="1" applyProtection="1">
      <protection locked="0"/>
    </xf>
    <xf numFmtId="0" fontId="8" fillId="14" borderId="0" xfId="0" applyFont="1" applyFill="1" applyBorder="1" applyAlignment="1" applyProtection="1">
      <protection locked="0"/>
    </xf>
    <xf numFmtId="168" fontId="3" fillId="3" borderId="0" xfId="0" applyNumberFormat="1" applyFont="1" applyFill="1" applyBorder="1" applyAlignment="1" applyProtection="1">
      <alignment horizontal="left"/>
      <protection locked="0"/>
    </xf>
    <xf numFmtId="167" fontId="3" fillId="3" borderId="0" xfId="0" applyNumberFormat="1" applyFont="1" applyFill="1" applyBorder="1" applyAlignment="1" applyProtection="1">
      <alignment horizontal="left"/>
      <protection locked="0"/>
    </xf>
    <xf numFmtId="164" fontId="7" fillId="3" borderId="0" xfId="1" applyNumberFormat="1" applyFont="1" applyFill="1" applyBorder="1"/>
    <xf numFmtId="0" fontId="8" fillId="4" borderId="0" xfId="0" applyFont="1" applyFill="1" applyBorder="1" applyAlignment="1" applyProtection="1">
      <protection locked="0"/>
    </xf>
    <xf numFmtId="168" fontId="4" fillId="0" borderId="6" xfId="1" applyNumberFormat="1" applyFont="1" applyFill="1" applyBorder="1" applyAlignment="1" applyProtection="1">
      <protection locked="0"/>
    </xf>
    <xf numFmtId="9" fontId="4" fillId="0" borderId="6" xfId="2" applyFont="1" applyFill="1" applyBorder="1" applyAlignment="1" applyProtection="1">
      <protection locked="0"/>
    </xf>
    <xf numFmtId="173" fontId="3" fillId="9" borderId="0" xfId="2" applyNumberFormat="1" applyFont="1" applyFill="1" applyBorder="1" applyAlignment="1" applyProtection="1">
      <alignment horizontal="right"/>
      <protection locked="0"/>
    </xf>
    <xf numFmtId="0" fontId="31" fillId="0" borderId="0" xfId="0" applyNumberFormat="1" applyFont="1" applyFill="1" applyBorder="1" applyAlignment="1" applyProtection="1">
      <alignment horizontal="left"/>
      <protection locked="0"/>
    </xf>
    <xf numFmtId="168" fontId="31" fillId="0" borderId="0" xfId="0" applyNumberFormat="1" applyFont="1" applyFill="1" applyBorder="1" applyAlignment="1" applyProtection="1">
      <alignment horizontal="left"/>
      <protection locked="0"/>
    </xf>
    <xf numFmtId="167" fontId="31" fillId="0" borderId="0" xfId="0" applyNumberFormat="1" applyFont="1" applyFill="1" applyBorder="1" applyAlignment="1" applyProtection="1">
      <alignment horizontal="left"/>
      <protection locked="0"/>
    </xf>
    <xf numFmtId="164" fontId="31" fillId="0" borderId="0" xfId="1" applyNumberFormat="1" applyFont="1" applyFill="1" applyBorder="1"/>
    <xf numFmtId="1" fontId="4" fillId="5" borderId="6" xfId="2" applyNumberFormat="1" applyFont="1" applyFill="1" applyBorder="1" applyAlignment="1" applyProtection="1">
      <protection locked="0"/>
    </xf>
    <xf numFmtId="168" fontId="3" fillId="15" borderId="0" xfId="0" applyNumberFormat="1" applyFont="1" applyFill="1" applyBorder="1" applyAlignment="1" applyProtection="1">
      <alignment horizontal="left"/>
      <protection locked="0"/>
    </xf>
    <xf numFmtId="167" fontId="3" fillId="15" borderId="0" xfId="0" applyNumberFormat="1" applyFont="1" applyFill="1" applyBorder="1" applyAlignment="1" applyProtection="1">
      <alignment horizontal="left"/>
      <protection locked="0"/>
    </xf>
    <xf numFmtId="164" fontId="7" fillId="15" borderId="0" xfId="1" applyNumberFormat="1" applyFont="1" applyFill="1" applyBorder="1"/>
    <xf numFmtId="0" fontId="8" fillId="8" borderId="0" xfId="0" applyFont="1" applyFill="1" applyBorder="1" applyAlignment="1" applyProtection="1">
      <protection locked="0"/>
    </xf>
    <xf numFmtId="168" fontId="6" fillId="0" borderId="10" xfId="1" applyNumberFormat="1" applyFont="1" applyBorder="1" applyAlignment="1">
      <alignment horizontal="right"/>
    </xf>
    <xf numFmtId="9" fontId="24" fillId="0" borderId="0" xfId="2" applyFont="1" applyAlignment="1">
      <alignment horizontal="right"/>
    </xf>
    <xf numFmtId="0" fontId="5" fillId="0" borderId="3" xfId="0" applyFont="1" applyBorder="1" applyAlignment="1">
      <alignment horizontal="center"/>
    </xf>
    <xf numFmtId="169" fontId="7" fillId="4" borderId="0" xfId="0" applyNumberFormat="1" applyFont="1" applyFill="1" applyBorder="1" applyAlignment="1">
      <alignment horizontal="right"/>
    </xf>
    <xf numFmtId="174" fontId="3" fillId="0" borderId="9" xfId="3" applyNumberFormat="1" applyFont="1" applyBorder="1" applyAlignment="1" applyProtection="1">
      <alignment horizontal="center"/>
    </xf>
    <xf numFmtId="174" fontId="3" fillId="0" borderId="14" xfId="3" applyNumberFormat="1" applyFont="1" applyBorder="1" applyAlignment="1" applyProtection="1">
      <alignment horizontal="center"/>
    </xf>
    <xf numFmtId="174" fontId="3" fillId="0" borderId="10" xfId="3" applyNumberFormat="1" applyFont="1" applyBorder="1" applyAlignment="1" applyProtection="1">
      <alignment horizontal="center"/>
    </xf>
    <xf numFmtId="0" fontId="8" fillId="16" borderId="0" xfId="0" applyFont="1" applyFill="1" applyBorder="1" applyAlignment="1" applyProtection="1">
      <protection locked="0"/>
    </xf>
    <xf numFmtId="169" fontId="4" fillId="0" borderId="0" xfId="1" applyNumberFormat="1" applyFont="1" applyFill="1" applyBorder="1" applyAlignment="1" applyProtection="1">
      <protection locked="0"/>
    </xf>
    <xf numFmtId="168" fontId="6" fillId="0" borderId="0" xfId="1" applyNumberFormat="1" applyFont="1" applyFill="1" applyBorder="1"/>
    <xf numFmtId="14" fontId="28" fillId="0" borderId="0" xfId="3" applyNumberFormat="1" applyFont="1" applyAlignment="1" applyProtection="1">
      <alignment vertical="top" wrapText="1"/>
      <protection locked="0"/>
    </xf>
    <xf numFmtId="0" fontId="17" fillId="0" borderId="0" xfId="3" applyFont="1" applyFill="1" applyBorder="1" applyAlignment="1" applyProtection="1">
      <alignment horizontal="left"/>
    </xf>
    <xf numFmtId="0" fontId="22" fillId="0" borderId="0" xfId="3" applyFont="1" applyAlignment="1" applyProtection="1">
      <alignment vertical="top" wrapText="1"/>
      <protection locked="0"/>
    </xf>
    <xf numFmtId="0" fontId="22" fillId="0" borderId="0" xfId="3" applyFont="1" applyAlignment="1" applyProtection="1">
      <alignment vertical="top"/>
      <protection locked="0"/>
    </xf>
    <xf numFmtId="0" fontId="13" fillId="0" borderId="0" xfId="3" applyFont="1" applyBorder="1" applyProtection="1">
      <protection locked="0"/>
    </xf>
    <xf numFmtId="0" fontId="13" fillId="0" borderId="0" xfId="3" applyFont="1" applyBorder="1" applyAlignment="1" applyProtection="1">
      <alignment horizontal="left" vertical="top" wrapText="1"/>
      <protection locked="0"/>
    </xf>
    <xf numFmtId="0" fontId="13" fillId="0" borderId="0" xfId="3" applyFont="1" applyFill="1" applyBorder="1" applyAlignment="1" applyProtection="1">
      <alignment horizontal="left" vertical="top" wrapText="1"/>
      <protection locked="0"/>
    </xf>
    <xf numFmtId="1" fontId="4" fillId="5" borderId="0" xfId="0" applyNumberFormat="1" applyFont="1" applyFill="1" applyBorder="1" applyAlignment="1" applyProtection="1">
      <protection locked="0"/>
    </xf>
    <xf numFmtId="9" fontId="4" fillId="5" borderId="0" xfId="2" applyFont="1" applyFill="1" applyBorder="1" applyAlignment="1" applyProtection="1">
      <alignment horizontal="left"/>
      <protection locked="0"/>
    </xf>
    <xf numFmtId="1" fontId="22" fillId="5" borderId="0" xfId="0" applyNumberFormat="1" applyFont="1" applyFill="1" applyBorder="1" applyAlignment="1" applyProtection="1">
      <protection locked="0"/>
    </xf>
    <xf numFmtId="0" fontId="22" fillId="0" borderId="0" xfId="3" applyFont="1" applyProtection="1"/>
    <xf numFmtId="0" fontId="12" fillId="0" borderId="0" xfId="3" applyFont="1" applyProtection="1"/>
    <xf numFmtId="0" fontId="12" fillId="0" borderId="0" xfId="3" applyFont="1" applyBorder="1" applyProtection="1">
      <protection locked="0"/>
    </xf>
    <xf numFmtId="0" fontId="19" fillId="17" borderId="17" xfId="0" applyFont="1" applyFill="1" applyBorder="1" applyAlignment="1" applyProtection="1">
      <alignment horizontal="right" vertical="center" textRotation="90"/>
      <protection locked="0"/>
    </xf>
    <xf numFmtId="0" fontId="27" fillId="17" borderId="17" xfId="0" applyFont="1" applyFill="1" applyBorder="1" applyAlignment="1" applyProtection="1">
      <alignment horizontal="left" vertical="center" indent="1"/>
      <protection locked="0"/>
    </xf>
    <xf numFmtId="0" fontId="3" fillId="17" borderId="18" xfId="0" applyFont="1" applyFill="1" applyBorder="1" applyAlignment="1" applyProtection="1">
      <alignment vertical="center"/>
      <protection locked="0"/>
    </xf>
    <xf numFmtId="0" fontId="2" fillId="17" borderId="18" xfId="0" applyFont="1" applyFill="1" applyBorder="1" applyAlignment="1" applyProtection="1">
      <alignment horizontal="left" vertical="center" indent="1"/>
      <protection locked="0"/>
    </xf>
    <xf numFmtId="0" fontId="3" fillId="17" borderId="19" xfId="0" applyFont="1" applyFill="1" applyBorder="1" applyAlignment="1" applyProtection="1">
      <alignment vertical="center"/>
      <protection locked="0"/>
    </xf>
    <xf numFmtId="169" fontId="4" fillId="0" borderId="33" xfId="1" applyNumberFormat="1" applyFont="1" applyFill="1" applyBorder="1" applyAlignment="1" applyProtection="1">
      <protection locked="0"/>
    </xf>
    <xf numFmtId="168" fontId="6" fillId="0" borderId="10" xfId="1" applyNumberFormat="1" applyFont="1" applyFill="1" applyBorder="1"/>
    <xf numFmtId="169" fontId="4" fillId="0" borderId="34" xfId="1" applyNumberFormat="1" applyFont="1" applyFill="1" applyBorder="1" applyAlignment="1" applyProtection="1">
      <protection locked="0"/>
    </xf>
    <xf numFmtId="168" fontId="4" fillId="0" borderId="28" xfId="1" applyNumberFormat="1" applyFont="1" applyFill="1" applyBorder="1" applyAlignment="1" applyProtection="1">
      <protection locked="0"/>
    </xf>
    <xf numFmtId="168" fontId="4" fillId="0" borderId="35" xfId="1" applyNumberFormat="1" applyFont="1" applyFill="1" applyBorder="1" applyAlignment="1" applyProtection="1">
      <protection locked="0"/>
    </xf>
    <xf numFmtId="0" fontId="27" fillId="2" borderId="36" xfId="0" applyFont="1" applyFill="1" applyBorder="1" applyAlignment="1" applyProtection="1">
      <alignment horizontal="left" vertical="center" indent="1"/>
      <protection locked="0"/>
    </xf>
    <xf numFmtId="0" fontId="3" fillId="2" borderId="23" xfId="0" applyFont="1" applyFill="1" applyBorder="1" applyAlignment="1" applyProtection="1">
      <alignment vertical="center"/>
      <protection locked="0"/>
    </xf>
    <xf numFmtId="0" fontId="4" fillId="0" borderId="37" xfId="0" applyFont="1" applyFill="1" applyBorder="1" applyAlignment="1" applyProtection="1">
      <alignment horizontal="right" vertical="center"/>
      <protection locked="0"/>
    </xf>
    <xf numFmtId="0" fontId="6" fillId="0" borderId="9"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xf>
    <xf numFmtId="0" fontId="4" fillId="14" borderId="0" xfId="0" applyNumberFormat="1" applyFont="1" applyFill="1" applyBorder="1" applyAlignment="1" applyProtection="1">
      <alignment horizontal="center" wrapText="1"/>
      <protection locked="0"/>
    </xf>
    <xf numFmtId="0" fontId="4" fillId="7" borderId="0" xfId="0" applyNumberFormat="1" applyFont="1" applyFill="1" applyBorder="1" applyAlignment="1" applyProtection="1">
      <alignment horizontal="center" wrapText="1"/>
      <protection locked="0"/>
    </xf>
    <xf numFmtId="0" fontId="4" fillId="16" borderId="0" xfId="0" applyNumberFormat="1" applyFont="1" applyFill="1" applyBorder="1" applyAlignment="1" applyProtection="1">
      <alignment horizontal="center" wrapText="1"/>
      <protection locked="0"/>
    </xf>
    <xf numFmtId="0" fontId="4" fillId="11" borderId="0" xfId="0" applyNumberFormat="1" applyFont="1" applyFill="1" applyBorder="1" applyAlignment="1" applyProtection="1">
      <alignment horizontal="center" wrapText="1"/>
      <protection locked="0"/>
    </xf>
    <xf numFmtId="0" fontId="4" fillId="4" borderId="0" xfId="0" applyNumberFormat="1" applyFont="1" applyFill="1" applyBorder="1" applyAlignment="1" applyProtection="1">
      <alignment horizontal="center" wrapText="1"/>
      <protection locked="0"/>
    </xf>
    <xf numFmtId="0" fontId="4" fillId="8" borderId="0" xfId="0" applyNumberFormat="1" applyFont="1" applyFill="1" applyBorder="1" applyAlignment="1" applyProtection="1">
      <alignment horizontal="center" wrapText="1"/>
      <protection locked="0"/>
    </xf>
    <xf numFmtId="165" fontId="6" fillId="0" borderId="0" xfId="0" applyNumberFormat="1" applyFont="1" applyBorder="1"/>
    <xf numFmtId="0" fontId="34" fillId="0" borderId="0" xfId="0" applyFont="1" applyFill="1" applyBorder="1" applyAlignment="1">
      <alignment horizontal="center"/>
    </xf>
    <xf numFmtId="167" fontId="4" fillId="0" borderId="43" xfId="1" applyFont="1" applyFill="1" applyBorder="1" applyAlignment="1" applyProtection="1">
      <protection locked="0"/>
    </xf>
    <xf numFmtId="167" fontId="4" fillId="5" borderId="40" xfId="1" applyFont="1" applyFill="1" applyBorder="1" applyAlignment="1" applyProtection="1">
      <protection locked="0"/>
    </xf>
    <xf numFmtId="167" fontId="4" fillId="5" borderId="41" xfId="1" applyFont="1" applyFill="1" applyBorder="1" applyAlignment="1" applyProtection="1">
      <protection locked="0"/>
    </xf>
    <xf numFmtId="167" fontId="4" fillId="5" borderId="42" xfId="1" applyFont="1" applyFill="1" applyBorder="1" applyAlignment="1" applyProtection="1">
      <protection locked="0"/>
    </xf>
    <xf numFmtId="167" fontId="4" fillId="0" borderId="45" xfId="1" applyFont="1" applyFill="1" applyBorder="1" applyAlignment="1" applyProtection="1">
      <protection locked="0"/>
    </xf>
    <xf numFmtId="167" fontId="4" fillId="0" borderId="46" xfId="1" applyFont="1" applyFill="1" applyBorder="1" applyAlignment="1" applyProtection="1">
      <protection locked="0"/>
    </xf>
    <xf numFmtId="167" fontId="6" fillId="0" borderId="0" xfId="1" applyFont="1"/>
    <xf numFmtId="167" fontId="4" fillId="0" borderId="44" xfId="1" applyFont="1" applyFill="1" applyBorder="1" applyAlignment="1" applyProtection="1">
      <protection locked="0"/>
    </xf>
    <xf numFmtId="169" fontId="4" fillId="5" borderId="6" xfId="9" applyNumberFormat="1" applyFont="1" applyFill="1" applyBorder="1" applyAlignment="1" applyProtection="1">
      <protection locked="0"/>
    </xf>
    <xf numFmtId="169" fontId="7" fillId="0" borderId="0" xfId="9" applyNumberFormat="1" applyFont="1" applyFill="1" applyBorder="1" applyAlignment="1">
      <alignment horizontal="center" vertical="top"/>
    </xf>
    <xf numFmtId="172" fontId="19" fillId="0" borderId="6" xfId="1" applyNumberFormat="1" applyFont="1" applyFill="1" applyBorder="1" applyAlignment="1" applyProtection="1">
      <protection locked="0"/>
    </xf>
    <xf numFmtId="164" fontId="2" fillId="0" borderId="0" xfId="1" applyNumberFormat="1" applyFont="1" applyFill="1" applyBorder="1" applyAlignment="1">
      <alignment horizontal="center" vertical="top"/>
    </xf>
    <xf numFmtId="0" fontId="12" fillId="6" borderId="0" xfId="0" applyFont="1" applyFill="1" applyBorder="1" applyAlignment="1" applyProtection="1">
      <alignment horizontal="left" vertical="center"/>
      <protection locked="0"/>
    </xf>
    <xf numFmtId="0" fontId="3" fillId="6" borderId="0" xfId="0" applyFont="1" applyFill="1" applyBorder="1" applyAlignment="1" applyProtection="1">
      <alignment horizontal="left" vertical="center"/>
      <protection locked="0"/>
    </xf>
    <xf numFmtId="0" fontId="3" fillId="6" borderId="0" xfId="0" applyFont="1" applyFill="1" applyBorder="1" applyAlignment="1" applyProtection="1">
      <alignment vertical="center"/>
      <protection locked="0"/>
    </xf>
    <xf numFmtId="0" fontId="32" fillId="0" borderId="0" xfId="0" applyFont="1" applyBorder="1" applyAlignment="1">
      <alignment horizontal="center"/>
    </xf>
    <xf numFmtId="0" fontId="6" fillId="0" borderId="2" xfId="0" applyFont="1" applyBorder="1"/>
    <xf numFmtId="174" fontId="4" fillId="5" borderId="20" xfId="0" applyNumberFormat="1" applyFont="1" applyFill="1" applyBorder="1" applyAlignment="1" applyProtection="1">
      <alignment horizontal="center"/>
      <protection locked="0"/>
    </xf>
    <xf numFmtId="9" fontId="4" fillId="5" borderId="20" xfId="2" applyFont="1" applyFill="1" applyBorder="1" applyAlignment="1" applyProtection="1">
      <alignment horizontal="center"/>
      <protection locked="0"/>
    </xf>
    <xf numFmtId="0" fontId="14" fillId="0" borderId="0" xfId="3" applyFont="1" applyAlignment="1" applyProtection="1">
      <alignment horizontal="center"/>
      <protection locked="0"/>
    </xf>
    <xf numFmtId="0" fontId="17" fillId="0" borderId="0" xfId="3" applyFont="1" applyFill="1" applyBorder="1" applyAlignment="1" applyProtection="1">
      <alignment wrapText="1"/>
    </xf>
    <xf numFmtId="167" fontId="4" fillId="5" borderId="48" xfId="1" applyFont="1" applyFill="1" applyBorder="1" applyAlignment="1" applyProtection="1">
      <protection locked="0"/>
    </xf>
    <xf numFmtId="167" fontId="4" fillId="5" borderId="49" xfId="1" applyFont="1" applyFill="1" applyBorder="1" applyAlignment="1" applyProtection="1">
      <protection locked="0"/>
    </xf>
    <xf numFmtId="0" fontId="17" fillId="0" borderId="47" xfId="3" applyFont="1" applyFill="1" applyBorder="1" applyAlignment="1" applyProtection="1">
      <alignment horizontal="center" wrapText="1"/>
    </xf>
    <xf numFmtId="14" fontId="4" fillId="5" borderId="50" xfId="0" applyNumberFormat="1" applyFont="1" applyFill="1" applyBorder="1" applyAlignment="1" applyProtection="1">
      <protection locked="0"/>
    </xf>
    <xf numFmtId="0" fontId="6" fillId="0" borderId="0" xfId="0" applyNumberFormat="1" applyFont="1"/>
    <xf numFmtId="0" fontId="6" fillId="0" borderId="51" xfId="0" applyFont="1" applyBorder="1"/>
    <xf numFmtId="168" fontId="6" fillId="0" borderId="0" xfId="0" applyNumberFormat="1" applyFont="1"/>
    <xf numFmtId="0" fontId="17" fillId="0" borderId="0" xfId="3" applyFont="1" applyBorder="1" applyAlignment="1" applyProtection="1">
      <alignment horizontal="right"/>
    </xf>
    <xf numFmtId="0" fontId="18" fillId="0" borderId="0" xfId="3" applyFont="1" applyBorder="1" applyAlignment="1" applyProtection="1"/>
    <xf numFmtId="9" fontId="13" fillId="0" borderId="0" xfId="2" applyFont="1" applyProtection="1">
      <protection locked="0"/>
    </xf>
    <xf numFmtId="0" fontId="4" fillId="0" borderId="0" xfId="3" applyFont="1" applyBorder="1" applyProtection="1">
      <protection locked="0"/>
    </xf>
    <xf numFmtId="0" fontId="4" fillId="0" borderId="0" xfId="3" applyFont="1" applyProtection="1"/>
    <xf numFmtId="164" fontId="6" fillId="0" borderId="0" xfId="0" applyNumberFormat="1" applyFont="1"/>
    <xf numFmtId="173" fontId="6" fillId="0" borderId="0" xfId="2" applyNumberFormat="1" applyFont="1"/>
    <xf numFmtId="169" fontId="6" fillId="0" borderId="0" xfId="0" applyNumberFormat="1" applyFont="1" applyBorder="1"/>
    <xf numFmtId="169" fontId="6" fillId="0" borderId="10" xfId="0" applyNumberFormat="1" applyFont="1" applyBorder="1"/>
    <xf numFmtId="0" fontId="35" fillId="0" borderId="0" xfId="0" applyFont="1"/>
    <xf numFmtId="0" fontId="39" fillId="0" borderId="0" xfId="0" applyFont="1"/>
    <xf numFmtId="0" fontId="6" fillId="0" borderId="0" xfId="0" applyFont="1" applyAlignment="1">
      <alignment horizontal="center"/>
    </xf>
    <xf numFmtId="0" fontId="21" fillId="0" borderId="0" xfId="0" applyFont="1"/>
    <xf numFmtId="0" fontId="7" fillId="0" borderId="0" xfId="0" applyFont="1" applyFill="1" applyBorder="1" applyAlignment="1">
      <alignment horizontal="left"/>
    </xf>
    <xf numFmtId="168" fontId="3" fillId="0" borderId="0" xfId="1" applyNumberFormat="1" applyFont="1" applyFill="1" applyBorder="1" applyAlignment="1" applyProtection="1">
      <protection locked="0"/>
    </xf>
    <xf numFmtId="168" fontId="3" fillId="0" borderId="0" xfId="1" applyNumberFormat="1" applyFont="1" applyFill="1" applyBorder="1"/>
    <xf numFmtId="1" fontId="22" fillId="23" borderId="0" xfId="0" applyNumberFormat="1" applyFont="1" applyFill="1" applyBorder="1" applyAlignment="1" applyProtection="1">
      <protection locked="0"/>
    </xf>
    <xf numFmtId="1" fontId="4" fillId="23" borderId="0" xfId="0" applyNumberFormat="1" applyFont="1" applyFill="1" applyBorder="1" applyAlignment="1" applyProtection="1">
      <protection locked="0"/>
    </xf>
    <xf numFmtId="9" fontId="4" fillId="23" borderId="0" xfId="2" applyFont="1" applyFill="1" applyBorder="1" applyAlignment="1" applyProtection="1">
      <alignment horizontal="left"/>
      <protection locked="0"/>
    </xf>
    <xf numFmtId="169" fontId="4" fillId="23" borderId="29" xfId="1" applyNumberFormat="1" applyFont="1" applyFill="1" applyBorder="1" applyAlignment="1" applyProtection="1">
      <protection locked="0"/>
    </xf>
    <xf numFmtId="165" fontId="10" fillId="0" borderId="0" xfId="3" applyNumberFormat="1" applyFont="1" applyAlignment="1" applyProtection="1">
      <alignment horizontal="left"/>
    </xf>
    <xf numFmtId="0" fontId="41" fillId="0" borderId="0" xfId="3" applyFont="1" applyProtection="1">
      <protection locked="0"/>
    </xf>
    <xf numFmtId="0" fontId="26" fillId="0" borderId="0" xfId="3" applyFont="1" applyFill="1" applyBorder="1" applyProtection="1">
      <protection locked="0"/>
    </xf>
    <xf numFmtId="0" fontId="2"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left"/>
      <protection locked="0"/>
    </xf>
    <xf numFmtId="168" fontId="19" fillId="0" borderId="0" xfId="1" applyNumberFormat="1" applyFont="1" applyFill="1" applyBorder="1" applyAlignment="1" applyProtection="1">
      <protection locked="0"/>
    </xf>
    <xf numFmtId="0" fontId="2" fillId="0" borderId="0" xfId="0" applyNumberFormat="1" applyFont="1" applyFill="1" applyBorder="1" applyAlignment="1" applyProtection="1">
      <alignment horizontal="center" vertical="top"/>
      <protection locked="0"/>
    </xf>
    <xf numFmtId="2" fontId="4" fillId="5" borderId="6" xfId="2" applyNumberFormat="1" applyFont="1" applyFill="1" applyBorder="1" applyAlignment="1" applyProtection="1">
      <protection locked="0"/>
    </xf>
    <xf numFmtId="2" fontId="4" fillId="5" borderId="28" xfId="2" applyNumberFormat="1" applyFont="1" applyFill="1" applyBorder="1" applyAlignment="1" applyProtection="1">
      <protection locked="0"/>
    </xf>
    <xf numFmtId="2" fontId="7" fillId="0" borderId="0" xfId="2" applyNumberFormat="1" applyFont="1" applyFill="1" applyBorder="1" applyAlignment="1">
      <alignment horizontal="center" vertical="top"/>
    </xf>
    <xf numFmtId="9" fontId="4" fillId="5" borderId="52" xfId="2" applyFont="1" applyFill="1" applyBorder="1" applyAlignment="1" applyProtection="1">
      <alignment horizontal="center"/>
      <protection locked="0"/>
    </xf>
    <xf numFmtId="1" fontId="22" fillId="25" borderId="0" xfId="0" applyNumberFormat="1" applyFont="1" applyFill="1" applyBorder="1" applyAlignment="1" applyProtection="1">
      <protection locked="0"/>
    </xf>
    <xf numFmtId="1" fontId="4" fillId="25" borderId="0" xfId="0" applyNumberFormat="1" applyFont="1" applyFill="1" applyBorder="1" applyAlignment="1" applyProtection="1">
      <protection locked="0"/>
    </xf>
    <xf numFmtId="9" fontId="4" fillId="25" borderId="0" xfId="2" applyFont="1" applyFill="1" applyBorder="1" applyAlignment="1" applyProtection="1">
      <alignment horizontal="left"/>
      <protection locked="0"/>
    </xf>
    <xf numFmtId="169" fontId="4" fillId="25" borderId="31" xfId="1" applyNumberFormat="1" applyFont="1" applyFill="1" applyBorder="1" applyAlignment="1" applyProtection="1">
      <protection locked="0"/>
    </xf>
    <xf numFmtId="168" fontId="4" fillId="25" borderId="30" xfId="1" applyNumberFormat="1" applyFont="1" applyFill="1" applyBorder="1" applyAlignment="1" applyProtection="1">
      <protection locked="0"/>
    </xf>
    <xf numFmtId="169" fontId="4" fillId="25" borderId="30" xfId="1" applyNumberFormat="1" applyFont="1" applyFill="1" applyBorder="1" applyAlignment="1" applyProtection="1">
      <protection locked="0"/>
    </xf>
    <xf numFmtId="164" fontId="30" fillId="0" borderId="25" xfId="1" applyNumberFormat="1" applyFont="1" applyFill="1" applyBorder="1" applyAlignment="1">
      <alignment horizontal="center" vertical="top" wrapText="1"/>
    </xf>
    <xf numFmtId="173" fontId="3" fillId="3" borderId="0" xfId="2" applyNumberFormat="1" applyFont="1" applyFill="1" applyBorder="1" applyAlignment="1" applyProtection="1">
      <alignment horizontal="right"/>
      <protection locked="0"/>
    </xf>
    <xf numFmtId="173" fontId="3" fillId="15" borderId="0" xfId="2" applyNumberFormat="1" applyFont="1" applyFill="1" applyBorder="1" applyAlignment="1" applyProtection="1">
      <alignment horizontal="right"/>
      <protection locked="0"/>
    </xf>
    <xf numFmtId="0" fontId="19" fillId="0" borderId="0" xfId="3" applyFont="1" applyAlignment="1" applyProtection="1">
      <protection locked="0"/>
    </xf>
    <xf numFmtId="0" fontId="19" fillId="0" borderId="0" xfId="0" applyNumberFormat="1" applyFont="1" applyFill="1" applyBorder="1" applyAlignment="1" applyProtection="1">
      <alignment horizontal="center"/>
      <protection locked="0"/>
    </xf>
    <xf numFmtId="0" fontId="42" fillId="0" borderId="0" xfId="0" applyFont="1" applyAlignment="1"/>
    <xf numFmtId="0" fontId="43" fillId="0" borderId="0" xfId="0" applyFont="1"/>
    <xf numFmtId="0" fontId="30" fillId="0" borderId="0" xfId="0" applyFont="1" applyFill="1" applyBorder="1" applyAlignment="1" applyProtection="1">
      <alignment horizontal="left" vertical="center" indent="1"/>
      <protection locked="0"/>
    </xf>
    <xf numFmtId="0" fontId="30" fillId="0" borderId="0" xfId="0" applyFont="1" applyFill="1" applyBorder="1" applyAlignment="1" applyProtection="1">
      <alignment vertical="center"/>
      <protection locked="0"/>
    </xf>
    <xf numFmtId="0" fontId="30" fillId="0" borderId="9" xfId="0" applyFont="1" applyBorder="1" applyAlignment="1">
      <alignment horizontal="center"/>
    </xf>
    <xf numFmtId="0" fontId="30" fillId="0" borderId="14" xfId="0" applyFont="1" applyBorder="1" applyAlignment="1">
      <alignment horizontal="center"/>
    </xf>
    <xf numFmtId="0" fontId="30" fillId="0" borderId="10" xfId="0" applyFont="1" applyBorder="1" applyAlignment="1">
      <alignment horizontal="center"/>
    </xf>
    <xf numFmtId="0" fontId="30" fillId="0" borderId="0" xfId="0" applyFont="1" applyFill="1" applyBorder="1" applyAlignment="1">
      <alignment horizontal="center"/>
    </xf>
    <xf numFmtId="0" fontId="30" fillId="0" borderId="0" xfId="0" applyFont="1"/>
    <xf numFmtId="0" fontId="22" fillId="0" borderId="0" xfId="3" applyFont="1" applyAlignment="1" applyProtection="1">
      <alignment horizontal="left" vertical="center"/>
      <protection locked="0"/>
    </xf>
    <xf numFmtId="0" fontId="3" fillId="0" borderId="0" xfId="3" applyFont="1" applyAlignment="1" applyProtection="1">
      <alignment vertical="center"/>
      <protection locked="0"/>
    </xf>
    <xf numFmtId="0" fontId="14" fillId="0" borderId="0" xfId="3" applyFont="1" applyAlignment="1" applyProtection="1">
      <alignment horizontal="center" vertical="center"/>
      <protection locked="0"/>
    </xf>
    <xf numFmtId="0" fontId="16" fillId="0" borderId="0" xfId="3" applyFont="1" applyAlignment="1" applyProtection="1">
      <alignment horizontal="left" vertical="center"/>
      <protection locked="0"/>
    </xf>
    <xf numFmtId="0" fontId="14" fillId="0" borderId="0" xfId="3" applyFont="1" applyAlignment="1" applyProtection="1">
      <alignment horizontal="left" vertical="center"/>
      <protection locked="0"/>
    </xf>
    <xf numFmtId="0" fontId="22" fillId="0" borderId="0" xfId="3" applyFont="1" applyAlignment="1" applyProtection="1">
      <alignment vertical="center" wrapText="1"/>
      <protection locked="0"/>
    </xf>
    <xf numFmtId="169" fontId="4" fillId="5" borderId="31" xfId="1" applyNumberFormat="1" applyFont="1" applyFill="1" applyBorder="1" applyAlignment="1" applyProtection="1">
      <protection locked="0"/>
    </xf>
    <xf numFmtId="168" fontId="4" fillId="5" borderId="30" xfId="1" applyNumberFormat="1" applyFont="1" applyFill="1" applyBorder="1" applyAlignment="1" applyProtection="1">
      <protection locked="0"/>
    </xf>
    <xf numFmtId="165" fontId="10" fillId="0" borderId="0" xfId="3" applyNumberFormat="1" applyFont="1" applyBorder="1" applyAlignment="1" applyProtection="1">
      <alignment horizontal="left"/>
    </xf>
    <xf numFmtId="0" fontId="22" fillId="0" borderId="0" xfId="0" applyFont="1" applyFill="1" applyBorder="1" applyAlignment="1" applyProtection="1">
      <alignment horizontal="right" vertical="center" wrapText="1"/>
      <protection locked="0"/>
    </xf>
    <xf numFmtId="169" fontId="3" fillId="5" borderId="75" xfId="1" applyNumberFormat="1" applyFont="1" applyFill="1" applyBorder="1" applyAlignment="1" applyProtection="1">
      <protection locked="0"/>
    </xf>
    <xf numFmtId="169" fontId="3" fillId="5" borderId="76" xfId="1" applyNumberFormat="1" applyFont="1" applyFill="1" applyBorder="1" applyAlignment="1" applyProtection="1">
      <protection locked="0"/>
    </xf>
    <xf numFmtId="169" fontId="3" fillId="25" borderId="75" xfId="1" applyNumberFormat="1" applyFont="1" applyFill="1" applyBorder="1" applyAlignment="1" applyProtection="1">
      <protection locked="0"/>
    </xf>
    <xf numFmtId="169" fontId="7" fillId="4" borderId="0" xfId="9" applyNumberFormat="1" applyFont="1" applyFill="1" applyBorder="1"/>
    <xf numFmtId="168" fontId="4" fillId="6" borderId="30" xfId="1" applyNumberFormat="1" applyFont="1" applyFill="1" applyBorder="1" applyAlignment="1" applyProtection="1">
      <protection locked="0"/>
    </xf>
    <xf numFmtId="169" fontId="3" fillId="0" borderId="12" xfId="1" applyNumberFormat="1" applyFont="1" applyFill="1" applyBorder="1" applyAlignment="1" applyProtection="1">
      <protection locked="0"/>
    </xf>
    <xf numFmtId="169" fontId="4" fillId="25" borderId="77" xfId="1" applyNumberFormat="1" applyFont="1" applyFill="1" applyBorder="1" applyAlignment="1" applyProtection="1">
      <protection locked="0"/>
    </xf>
    <xf numFmtId="168" fontId="4" fillId="25" borderId="78" xfId="1" applyNumberFormat="1" applyFont="1" applyFill="1" applyBorder="1" applyAlignment="1" applyProtection="1">
      <protection locked="0"/>
    </xf>
    <xf numFmtId="168" fontId="4" fillId="25" borderId="79" xfId="1" applyNumberFormat="1" applyFont="1" applyFill="1" applyBorder="1" applyAlignment="1" applyProtection="1">
      <protection locked="0"/>
    </xf>
    <xf numFmtId="169" fontId="4" fillId="0" borderId="80" xfId="1" applyNumberFormat="1" applyFont="1" applyFill="1" applyBorder="1" applyAlignment="1" applyProtection="1">
      <protection locked="0"/>
    </xf>
    <xf numFmtId="169" fontId="3" fillId="25" borderId="79" xfId="1" applyNumberFormat="1" applyFont="1" applyFill="1" applyBorder="1" applyAlignment="1" applyProtection="1">
      <protection locked="0"/>
    </xf>
    <xf numFmtId="168" fontId="4" fillId="0" borderId="81" xfId="1" applyNumberFormat="1" applyFont="1" applyFill="1" applyBorder="1" applyAlignment="1" applyProtection="1">
      <protection locked="0"/>
    </xf>
    <xf numFmtId="168" fontId="4" fillId="0" borderId="82" xfId="1" applyNumberFormat="1" applyFont="1" applyFill="1" applyBorder="1" applyAlignment="1" applyProtection="1">
      <protection locked="0"/>
    </xf>
    <xf numFmtId="169" fontId="4" fillId="0" borderId="32" xfId="1" applyNumberFormat="1" applyFont="1" applyFill="1" applyBorder="1" applyAlignment="1" applyProtection="1">
      <protection locked="0"/>
    </xf>
    <xf numFmtId="169" fontId="4" fillId="0" borderId="83" xfId="1" applyNumberFormat="1" applyFont="1" applyFill="1" applyBorder="1" applyAlignment="1" applyProtection="1">
      <protection locked="0"/>
    </xf>
    <xf numFmtId="168" fontId="6" fillId="0" borderId="9" xfId="1" applyNumberFormat="1" applyFont="1" applyFill="1" applyBorder="1"/>
    <xf numFmtId="168" fontId="4" fillId="0" borderId="14" xfId="1" applyNumberFormat="1" applyFont="1" applyFill="1" applyBorder="1" applyAlignment="1" applyProtection="1">
      <protection locked="0"/>
    </xf>
    <xf numFmtId="168" fontId="6" fillId="0" borderId="9" xfId="1" applyNumberFormat="1" applyFont="1" applyBorder="1"/>
    <xf numFmtId="169" fontId="3" fillId="0" borderId="21" xfId="1" applyNumberFormat="1" applyFont="1" applyFill="1" applyBorder="1" applyAlignment="1" applyProtection="1">
      <protection locked="0"/>
    </xf>
    <xf numFmtId="169" fontId="3" fillId="0" borderId="22" xfId="1" applyNumberFormat="1" applyFont="1" applyFill="1" applyBorder="1" applyAlignment="1" applyProtection="1">
      <protection locked="0"/>
    </xf>
    <xf numFmtId="0" fontId="37" fillId="0" borderId="0" xfId="0" applyFont="1"/>
    <xf numFmtId="0" fontId="56" fillId="0" borderId="0" xfId="0" applyFont="1"/>
    <xf numFmtId="174" fontId="4" fillId="0" borderId="0" xfId="0" applyNumberFormat="1" applyFont="1" applyFill="1" applyBorder="1" applyAlignment="1" applyProtection="1">
      <alignment horizontal="center"/>
      <protection locked="0"/>
    </xf>
    <xf numFmtId="1" fontId="4" fillId="0" borderId="0" xfId="0" applyNumberFormat="1" applyFont="1" applyFill="1" applyBorder="1" applyAlignment="1" applyProtection="1">
      <alignment horizontal="center"/>
      <protection locked="0"/>
    </xf>
    <xf numFmtId="0" fontId="32" fillId="0" borderId="106" xfId="0" applyFont="1" applyBorder="1" applyAlignment="1">
      <alignment horizontal="center"/>
    </xf>
    <xf numFmtId="169" fontId="7" fillId="4" borderId="14" xfId="0" applyNumberFormat="1" applyFont="1" applyFill="1" applyBorder="1"/>
    <xf numFmtId="1" fontId="4" fillId="30" borderId="4" xfId="0" applyNumberFormat="1" applyFont="1" applyFill="1" applyBorder="1" applyAlignment="1" applyProtection="1">
      <alignment horizontal="center"/>
      <protection locked="0"/>
    </xf>
    <xf numFmtId="0" fontId="28" fillId="0" borderId="0" xfId="0" applyFont="1"/>
    <xf numFmtId="0" fontId="19" fillId="0" borderId="0" xfId="0" applyFont="1"/>
    <xf numFmtId="0" fontId="7" fillId="4" borderId="15" xfId="0" applyFont="1" applyFill="1" applyBorder="1" applyAlignment="1"/>
    <xf numFmtId="169" fontId="7" fillId="4" borderId="15" xfId="0" applyNumberFormat="1" applyFont="1" applyFill="1" applyBorder="1"/>
    <xf numFmtId="175" fontId="23" fillId="0" borderId="109" xfId="1" applyNumberFormat="1" applyFont="1" applyFill="1" applyBorder="1" applyAlignment="1" applyProtection="1">
      <alignment horizontal="center"/>
      <protection locked="0"/>
    </xf>
    <xf numFmtId="168" fontId="23" fillId="0" borderId="109" xfId="1" applyNumberFormat="1" applyFont="1" applyFill="1" applyBorder="1" applyAlignment="1" applyProtection="1">
      <alignment horizontal="center"/>
      <protection locked="0"/>
    </xf>
    <xf numFmtId="174" fontId="6" fillId="0" borderId="83" xfId="0" applyNumberFormat="1" applyFont="1" applyBorder="1" applyAlignment="1">
      <alignment horizontal="center"/>
    </xf>
    <xf numFmtId="164" fontId="6" fillId="0" borderId="83" xfId="0" applyNumberFormat="1" applyFont="1" applyBorder="1" applyAlignment="1">
      <alignment horizontal="center"/>
    </xf>
    <xf numFmtId="172" fontId="4" fillId="30" borderId="109" xfId="1" applyNumberFormat="1" applyFont="1" applyFill="1" applyBorder="1" applyAlignment="1" applyProtection="1">
      <alignment horizontal="center"/>
      <protection locked="0"/>
    </xf>
    <xf numFmtId="175" fontId="4" fillId="30" borderId="110" xfId="1" applyNumberFormat="1" applyFont="1" applyFill="1" applyBorder="1" applyAlignment="1" applyProtection="1">
      <alignment horizontal="center"/>
      <protection locked="0"/>
    </xf>
    <xf numFmtId="168" fontId="4" fillId="30" borderId="110" xfId="1" applyNumberFormat="1" applyFont="1" applyFill="1" applyBorder="1" applyAlignment="1" applyProtection="1">
      <alignment horizontal="center"/>
      <protection locked="0"/>
    </xf>
    <xf numFmtId="174" fontId="6" fillId="0" borderId="14" xfId="0" applyNumberFormat="1" applyFont="1" applyBorder="1" applyAlignment="1">
      <alignment horizontal="center"/>
    </xf>
    <xf numFmtId="164" fontId="6" fillId="0" borderId="14" xfId="0" applyNumberFormat="1" applyFont="1" applyBorder="1" applyAlignment="1">
      <alignment horizontal="center"/>
    </xf>
    <xf numFmtId="172" fontId="4" fillId="30" borderId="110" xfId="1" applyNumberFormat="1" applyFont="1" applyFill="1" applyBorder="1" applyAlignment="1" applyProtection="1">
      <alignment horizontal="center"/>
      <protection locked="0"/>
    </xf>
    <xf numFmtId="175" fontId="4" fillId="30" borderId="106" xfId="1" applyNumberFormat="1" applyFont="1" applyFill="1" applyBorder="1" applyAlignment="1" applyProtection="1">
      <alignment horizontal="center"/>
      <protection locked="0"/>
    </xf>
    <xf numFmtId="168" fontId="4" fillId="30" borderId="106" xfId="1" applyNumberFormat="1" applyFont="1" applyFill="1" applyBorder="1" applyAlignment="1" applyProtection="1">
      <alignment horizontal="center"/>
      <protection locked="0"/>
    </xf>
    <xf numFmtId="174" fontId="6" fillId="0" borderId="106" xfId="0" applyNumberFormat="1" applyFont="1" applyBorder="1" applyAlignment="1">
      <alignment horizontal="center"/>
    </xf>
    <xf numFmtId="164" fontId="6" fillId="0" borderId="106" xfId="0" applyNumberFormat="1" applyFont="1" applyBorder="1" applyAlignment="1">
      <alignment horizontal="center"/>
    </xf>
    <xf numFmtId="172" fontId="4" fillId="30" borderId="106" xfId="1" applyNumberFormat="1" applyFont="1" applyFill="1" applyBorder="1" applyAlignment="1" applyProtection="1">
      <alignment horizontal="center"/>
      <protection locked="0"/>
    </xf>
    <xf numFmtId="0" fontId="7" fillId="0" borderId="111" xfId="0" applyFont="1" applyBorder="1" applyAlignment="1">
      <alignment horizontal="center" wrapText="1"/>
    </xf>
    <xf numFmtId="0" fontId="6" fillId="4" borderId="111" xfId="0" applyFont="1" applyFill="1" applyBorder="1" applyAlignment="1">
      <alignment wrapText="1"/>
    </xf>
    <xf numFmtId="172" fontId="6" fillId="0" borderId="111" xfId="0" applyNumberFormat="1" applyFont="1" applyBorder="1" applyAlignment="1">
      <alignment wrapText="1"/>
    </xf>
    <xf numFmtId="175" fontId="6" fillId="0" borderId="111" xfId="0" applyNumberFormat="1" applyFont="1" applyBorder="1" applyAlignment="1">
      <alignment wrapText="1"/>
    </xf>
    <xf numFmtId="175" fontId="6" fillId="4" borderId="111" xfId="0" applyNumberFormat="1" applyFont="1" applyFill="1" applyBorder="1" applyAlignment="1">
      <alignment wrapText="1"/>
    </xf>
    <xf numFmtId="0" fontId="6" fillId="0" borderId="37" xfId="0" applyFont="1" applyBorder="1" applyAlignment="1">
      <alignment wrapText="1"/>
    </xf>
    <xf numFmtId="0" fontId="6" fillId="0" borderId="108" xfId="0" applyFont="1" applyBorder="1" applyAlignment="1">
      <alignment wrapText="1"/>
    </xf>
    <xf numFmtId="0" fontId="7" fillId="0" borderId="111" xfId="0" applyFont="1" applyBorder="1" applyAlignment="1">
      <alignment horizontal="right" wrapText="1"/>
    </xf>
    <xf numFmtId="172" fontId="7" fillId="0" borderId="111" xfId="0" applyNumberFormat="1" applyFont="1" applyBorder="1" applyAlignment="1">
      <alignment wrapText="1"/>
    </xf>
    <xf numFmtId="0" fontId="57" fillId="0" borderId="111" xfId="0" applyFont="1" applyBorder="1" applyAlignment="1">
      <alignment wrapText="1"/>
    </xf>
    <xf numFmtId="0" fontId="6" fillId="0" borderId="0" xfId="0" applyFont="1" applyBorder="1" applyProtection="1"/>
    <xf numFmtId="0" fontId="2" fillId="0" borderId="0" xfId="0" applyFont="1" applyFill="1" applyBorder="1" applyAlignment="1" applyProtection="1">
      <alignment horizontal="left" vertical="center" indent="1"/>
    </xf>
    <xf numFmtId="0" fontId="22" fillId="0" borderId="0" xfId="0" applyFont="1" applyFill="1" applyBorder="1" applyAlignment="1" applyProtection="1">
      <alignment horizontal="right" vertical="center" wrapText="1"/>
    </xf>
    <xf numFmtId="0" fontId="19" fillId="2" borderId="16" xfId="0" applyFont="1" applyFill="1" applyBorder="1" applyAlignment="1" applyProtection="1">
      <alignment horizontal="right" vertical="center" textRotation="90"/>
    </xf>
    <xf numFmtId="0" fontId="27" fillId="2" borderId="17" xfId="0" applyFont="1" applyFill="1" applyBorder="1" applyAlignment="1" applyProtection="1">
      <alignment horizontal="left" vertical="center" indent="1"/>
    </xf>
    <xf numFmtId="0" fontId="3" fillId="2" borderId="18" xfId="0" applyFont="1" applyFill="1" applyBorder="1" applyAlignment="1" applyProtection="1">
      <alignment vertical="center"/>
    </xf>
    <xf numFmtId="0" fontId="2" fillId="2" borderId="18" xfId="0" applyFont="1" applyFill="1" applyBorder="1" applyAlignment="1" applyProtection="1">
      <alignment horizontal="left" vertical="center" indent="1"/>
    </xf>
    <xf numFmtId="0" fontId="3" fillId="2" borderId="19" xfId="0" applyFont="1" applyFill="1" applyBorder="1" applyAlignment="1" applyProtection="1">
      <alignment vertical="center"/>
    </xf>
    <xf numFmtId="0" fontId="19" fillId="0" borderId="0" xfId="0" applyFont="1" applyFill="1" applyBorder="1" applyAlignment="1" applyProtection="1">
      <alignment horizontal="left" vertical="center" indent="1"/>
    </xf>
    <xf numFmtId="0" fontId="4" fillId="0" borderId="0" xfId="0" applyFont="1" applyFill="1" applyBorder="1" applyAlignment="1" applyProtection="1">
      <alignment vertical="center"/>
    </xf>
    <xf numFmtId="0" fontId="6" fillId="0" borderId="84" xfId="0" applyFont="1" applyBorder="1" applyAlignment="1" applyProtection="1">
      <alignment horizontal="center"/>
    </xf>
    <xf numFmtId="0" fontId="6" fillId="0" borderId="85" xfId="0" applyFont="1" applyBorder="1" applyAlignment="1" applyProtection="1">
      <alignment horizontal="center"/>
    </xf>
    <xf numFmtId="0" fontId="6" fillId="0" borderId="86" xfId="0" applyFont="1" applyBorder="1" applyAlignment="1" applyProtection="1">
      <alignment horizontal="center"/>
    </xf>
    <xf numFmtId="0" fontId="6" fillId="0" borderId="87" xfId="0" applyFont="1" applyFill="1" applyBorder="1" applyAlignment="1" applyProtection="1">
      <alignment horizontal="center"/>
    </xf>
    <xf numFmtId="0" fontId="6" fillId="0" borderId="0" xfId="0" applyFont="1" applyProtection="1"/>
    <xf numFmtId="0" fontId="3" fillId="0" borderId="89" xfId="0" applyFont="1" applyFill="1" applyBorder="1" applyAlignment="1" applyProtection="1">
      <alignment vertical="center"/>
    </xf>
    <xf numFmtId="0" fontId="43" fillId="0" borderId="0" xfId="0" applyFont="1" applyProtection="1"/>
    <xf numFmtId="0" fontId="30" fillId="0" borderId="0" xfId="0" applyFont="1" applyFill="1" applyBorder="1" applyAlignment="1" applyProtection="1">
      <alignment horizontal="left" vertical="center" indent="1"/>
    </xf>
    <xf numFmtId="0" fontId="30" fillId="0" borderId="0" xfId="0" applyFont="1" applyFill="1" applyBorder="1" applyAlignment="1" applyProtection="1">
      <alignment vertical="center"/>
    </xf>
    <xf numFmtId="0" fontId="30" fillId="0" borderId="88" xfId="0" applyFont="1" applyBorder="1" applyAlignment="1" applyProtection="1">
      <alignment horizontal="center"/>
    </xf>
    <xf numFmtId="0" fontId="30" fillId="0" borderId="14" xfId="0" applyFont="1" applyBorder="1" applyAlignment="1" applyProtection="1">
      <alignment horizontal="center"/>
    </xf>
    <xf numFmtId="0" fontId="30" fillId="0" borderId="10" xfId="0" applyFont="1" applyBorder="1" applyAlignment="1" applyProtection="1">
      <alignment horizontal="center"/>
    </xf>
    <xf numFmtId="0" fontId="30" fillId="0" borderId="89" xfId="0" applyFont="1" applyFill="1" applyBorder="1" applyAlignment="1" applyProtection="1">
      <alignment horizontal="center"/>
    </xf>
    <xf numFmtId="0" fontId="30" fillId="0" borderId="0" xfId="0" applyFont="1" applyProtection="1"/>
    <xf numFmtId="0" fontId="3" fillId="0" borderId="0" xfId="0" applyFont="1" applyFill="1" applyBorder="1" applyAlignment="1" applyProtection="1">
      <alignment vertical="center"/>
    </xf>
    <xf numFmtId="0" fontId="2" fillId="0" borderId="90" xfId="0" applyFont="1" applyFill="1" applyBorder="1" applyAlignment="1" applyProtection="1">
      <alignment horizontal="left" vertical="center" indent="1"/>
    </xf>
    <xf numFmtId="0" fontId="6" fillId="0" borderId="90" xfId="0" applyFont="1" applyBorder="1" applyProtection="1"/>
    <xf numFmtId="0" fontId="6" fillId="0" borderId="89" xfId="0" applyFont="1" applyBorder="1" applyProtection="1"/>
    <xf numFmtId="0" fontId="6" fillId="0" borderId="2" xfId="0" applyFont="1" applyBorder="1" applyProtection="1"/>
    <xf numFmtId="0" fontId="6" fillId="0" borderId="91" xfId="0" applyFont="1" applyBorder="1" applyProtection="1"/>
    <xf numFmtId="0" fontId="6" fillId="0" borderId="92" xfId="0" applyFont="1" applyBorder="1" applyProtection="1"/>
    <xf numFmtId="0" fontId="1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32" fillId="0" borderId="90" xfId="0" applyFont="1" applyBorder="1" applyAlignment="1" applyProtection="1">
      <alignment horizontal="center"/>
    </xf>
    <xf numFmtId="0" fontId="32" fillId="0" borderId="0" xfId="0" applyFont="1" applyBorder="1" applyAlignment="1" applyProtection="1">
      <alignment horizontal="center"/>
    </xf>
    <xf numFmtId="0" fontId="6" fillId="0" borderId="89" xfId="0" applyFont="1" applyFill="1" applyBorder="1" applyAlignment="1" applyProtection="1">
      <alignment horizontal="center"/>
    </xf>
    <xf numFmtId="0" fontId="5" fillId="0" borderId="93" xfId="0" applyFont="1" applyBorder="1" applyAlignment="1" applyProtection="1">
      <alignment horizontal="center"/>
    </xf>
    <xf numFmtId="0" fontId="5" fillId="0" borderId="3" xfId="0" applyFont="1" applyBorder="1" applyAlignment="1" applyProtection="1">
      <alignment horizontal="center"/>
    </xf>
    <xf numFmtId="0" fontId="6" fillId="0" borderId="94" xfId="0" applyFont="1" applyBorder="1" applyAlignment="1" applyProtection="1">
      <alignment horizontal="center"/>
    </xf>
    <xf numFmtId="169" fontId="6" fillId="0" borderId="90" xfId="0" applyNumberFormat="1" applyFont="1" applyBorder="1" applyProtection="1"/>
    <xf numFmtId="169" fontId="6" fillId="0" borderId="10" xfId="0" applyNumberFormat="1" applyFont="1" applyBorder="1" applyProtection="1"/>
    <xf numFmtId="169" fontId="6" fillId="0" borderId="95" xfId="0" applyNumberFormat="1" applyFont="1" applyBorder="1" applyProtection="1"/>
    <xf numFmtId="168" fontId="6" fillId="0" borderId="90" xfId="1" applyNumberFormat="1" applyFont="1" applyBorder="1" applyProtection="1"/>
    <xf numFmtId="168" fontId="6" fillId="0" borderId="10" xfId="1" applyNumberFormat="1" applyFont="1" applyBorder="1" applyProtection="1"/>
    <xf numFmtId="168" fontId="6" fillId="0" borderId="95" xfId="1" applyNumberFormat="1" applyFont="1" applyBorder="1" applyProtection="1"/>
    <xf numFmtId="168" fontId="6" fillId="0" borderId="95" xfId="1" applyNumberFormat="1" applyFont="1" applyBorder="1" applyAlignment="1" applyProtection="1">
      <alignment horizontal="right"/>
    </xf>
    <xf numFmtId="0" fontId="7" fillId="0" borderId="0" xfId="0" applyFont="1" applyFill="1" applyProtection="1"/>
    <xf numFmtId="168" fontId="3" fillId="0" borderId="96" xfId="1" applyNumberFormat="1" applyFont="1" applyFill="1" applyBorder="1" applyAlignment="1" applyProtection="1"/>
    <xf numFmtId="168" fontId="3" fillId="0" borderId="13" xfId="1" applyNumberFormat="1" applyFont="1" applyFill="1" applyBorder="1" applyAlignment="1" applyProtection="1"/>
    <xf numFmtId="168" fontId="3" fillId="0" borderId="97" xfId="1" applyNumberFormat="1" applyFont="1" applyFill="1" applyBorder="1" applyProtection="1"/>
    <xf numFmtId="0" fontId="6" fillId="0" borderId="0" xfId="0" applyFont="1" applyFill="1" applyProtection="1"/>
    <xf numFmtId="168" fontId="6" fillId="0" borderId="90" xfId="1" applyNumberFormat="1" applyFont="1" applyFill="1" applyBorder="1" applyAlignment="1" applyProtection="1"/>
    <xf numFmtId="168" fontId="6" fillId="0" borderId="10" xfId="1" applyNumberFormat="1" applyFont="1" applyFill="1" applyBorder="1" applyAlignment="1" applyProtection="1"/>
    <xf numFmtId="168" fontId="6" fillId="0" borderId="90" xfId="1" applyNumberFormat="1" applyFont="1" applyFill="1" applyBorder="1" applyProtection="1"/>
    <xf numFmtId="169" fontId="7" fillId="4" borderId="90" xfId="0" applyNumberFormat="1" applyFont="1" applyFill="1" applyBorder="1" applyProtection="1"/>
    <xf numFmtId="169" fontId="7" fillId="4" borderId="0" xfId="0" applyNumberFormat="1" applyFont="1" applyFill="1" applyBorder="1" applyProtection="1"/>
    <xf numFmtId="169" fontId="7" fillId="4" borderId="89" xfId="0" applyNumberFormat="1" applyFont="1" applyFill="1" applyBorder="1" applyAlignment="1" applyProtection="1">
      <alignment horizontal="right"/>
    </xf>
    <xf numFmtId="0" fontId="12" fillId="6" borderId="0" xfId="0" applyFont="1" applyFill="1" applyBorder="1" applyAlignment="1" applyProtection="1">
      <alignment horizontal="left" vertical="center"/>
    </xf>
    <xf numFmtId="0" fontId="3" fillId="6" borderId="0" xfId="0" applyFont="1" applyFill="1" applyBorder="1" applyAlignment="1" applyProtection="1">
      <alignment horizontal="left" vertical="center"/>
    </xf>
    <xf numFmtId="0" fontId="3" fillId="6" borderId="0" xfId="0" applyFont="1" applyFill="1" applyBorder="1" applyAlignment="1" applyProtection="1">
      <alignment vertical="center"/>
    </xf>
    <xf numFmtId="169" fontId="7" fillId="4" borderId="89" xfId="0" applyNumberFormat="1" applyFont="1" applyFill="1" applyBorder="1" applyProtection="1"/>
    <xf numFmtId="168" fontId="3" fillId="0" borderId="13" xfId="1" applyNumberFormat="1" applyFont="1" applyFill="1" applyBorder="1" applyProtection="1"/>
    <xf numFmtId="0" fontId="7" fillId="0" borderId="0" xfId="0" applyFont="1" applyFill="1" applyBorder="1" applyAlignment="1" applyProtection="1">
      <alignment horizontal="left"/>
    </xf>
    <xf numFmtId="168" fontId="3" fillId="0" borderId="90" xfId="1" applyNumberFormat="1" applyFont="1" applyFill="1" applyBorder="1" applyAlignment="1" applyProtection="1"/>
    <xf numFmtId="168" fontId="3" fillId="0" borderId="0" xfId="1" applyNumberFormat="1" applyFont="1" applyFill="1" applyBorder="1" applyProtection="1"/>
    <xf numFmtId="168" fontId="3" fillId="0" borderId="89" xfId="1" applyNumberFormat="1" applyFont="1" applyFill="1" applyBorder="1" applyProtection="1"/>
    <xf numFmtId="0" fontId="21" fillId="0" borderId="90" xfId="0" applyFont="1" applyBorder="1" applyProtection="1"/>
    <xf numFmtId="169" fontId="4" fillId="0" borderId="98" xfId="1" applyNumberFormat="1" applyFont="1" applyFill="1" applyBorder="1" applyAlignment="1" applyProtection="1"/>
    <xf numFmtId="169" fontId="4" fillId="0" borderId="6" xfId="1" applyNumberFormat="1" applyFont="1" applyFill="1" applyBorder="1" applyAlignment="1" applyProtection="1"/>
    <xf numFmtId="168" fontId="4" fillId="0" borderId="99" xfId="1" applyNumberFormat="1" applyFont="1" applyFill="1" applyBorder="1" applyAlignment="1" applyProtection="1"/>
    <xf numFmtId="168" fontId="4" fillId="0" borderId="1" xfId="1" applyNumberFormat="1" applyFont="1" applyFill="1" applyBorder="1" applyAlignment="1" applyProtection="1"/>
    <xf numFmtId="168" fontId="6" fillId="0" borderId="89" xfId="1" applyNumberFormat="1" applyFont="1" applyBorder="1" applyProtection="1"/>
    <xf numFmtId="169" fontId="3" fillId="0" borderId="100" xfId="1" applyNumberFormat="1" applyFont="1" applyFill="1" applyBorder="1" applyAlignment="1" applyProtection="1"/>
    <xf numFmtId="169" fontId="3" fillId="0" borderId="75" xfId="1" applyNumberFormat="1" applyFont="1" applyFill="1" applyBorder="1" applyAlignment="1" applyProtection="1"/>
    <xf numFmtId="0" fontId="6" fillId="0" borderId="3" xfId="0" applyFont="1" applyFill="1" applyBorder="1" applyProtection="1"/>
    <xf numFmtId="0" fontId="7" fillId="0" borderId="3" xfId="0" applyFont="1" applyFill="1" applyBorder="1" applyProtection="1"/>
    <xf numFmtId="169" fontId="7" fillId="0" borderId="90" xfId="0" applyNumberFormat="1" applyFont="1" applyFill="1" applyBorder="1" applyProtection="1"/>
    <xf numFmtId="169" fontId="7" fillId="0" borderId="0" xfId="0" applyNumberFormat="1" applyFont="1" applyFill="1" applyBorder="1" applyProtection="1"/>
    <xf numFmtId="169" fontId="7" fillId="0" borderId="89" xfId="0" applyNumberFormat="1" applyFont="1" applyFill="1" applyBorder="1" applyProtection="1"/>
    <xf numFmtId="0" fontId="37" fillId="0" borderId="0" xfId="0" applyFont="1" applyProtection="1"/>
    <xf numFmtId="0" fontId="8" fillId="0" borderId="0" xfId="0" applyFont="1" applyFill="1" applyBorder="1" applyAlignment="1" applyProtection="1"/>
    <xf numFmtId="169" fontId="4" fillId="0" borderId="31" xfId="1" applyNumberFormat="1" applyFont="1" applyFill="1" applyBorder="1" applyAlignment="1" applyProtection="1"/>
    <xf numFmtId="168" fontId="4" fillId="0" borderId="30" xfId="1" applyNumberFormat="1" applyFont="1" applyFill="1" applyBorder="1" applyAlignment="1" applyProtection="1"/>
    <xf numFmtId="168" fontId="4" fillId="6" borderId="99" xfId="1" applyNumberFormat="1" applyFont="1" applyFill="1" applyBorder="1" applyAlignment="1" applyProtection="1"/>
    <xf numFmtId="168" fontId="4" fillId="6" borderId="30" xfId="1" applyNumberFormat="1" applyFont="1" applyFill="1" applyBorder="1" applyAlignment="1" applyProtection="1"/>
    <xf numFmtId="169" fontId="7" fillId="4" borderId="90" xfId="9" applyNumberFormat="1" applyFont="1" applyFill="1" applyBorder="1" applyProtection="1"/>
    <xf numFmtId="169" fontId="7" fillId="4" borderId="0" xfId="9" applyNumberFormat="1" applyFont="1" applyFill="1" applyBorder="1" applyProtection="1"/>
    <xf numFmtId="169" fontId="7" fillId="4" borderId="89" xfId="9" applyNumberFormat="1" applyFont="1" applyFill="1" applyBorder="1" applyProtection="1"/>
    <xf numFmtId="168" fontId="6" fillId="0" borderId="90" xfId="0" applyNumberFormat="1" applyFont="1" applyBorder="1" applyProtection="1"/>
    <xf numFmtId="168" fontId="6" fillId="0" borderId="0" xfId="0" applyNumberFormat="1" applyFont="1" applyBorder="1" applyProtection="1"/>
    <xf numFmtId="168" fontId="6" fillId="0" borderId="89" xfId="0" applyNumberFormat="1" applyFont="1" applyBorder="1" applyProtection="1"/>
    <xf numFmtId="0" fontId="6" fillId="0" borderId="51" xfId="0" applyFont="1" applyBorder="1" applyProtection="1"/>
    <xf numFmtId="0" fontId="6" fillId="0" borderId="90" xfId="0" applyFont="1" applyBorder="1" applyAlignment="1" applyProtection="1">
      <alignment horizontal="center" wrapText="1"/>
    </xf>
    <xf numFmtId="0" fontId="8" fillId="0" borderId="0" xfId="0" applyFont="1" applyBorder="1" applyAlignment="1" applyProtection="1"/>
    <xf numFmtId="0" fontId="6" fillId="0" borderId="0" xfId="0" applyNumberFormat="1" applyFont="1" applyProtection="1"/>
    <xf numFmtId="167" fontId="4" fillId="0" borderId="101" xfId="1" applyFont="1" applyFill="1" applyBorder="1" applyAlignment="1" applyProtection="1"/>
    <xf numFmtId="167" fontId="6" fillId="0" borderId="0" xfId="1" applyFont="1" applyBorder="1" applyProtection="1"/>
    <xf numFmtId="167" fontId="6" fillId="0" borderId="89" xfId="1" applyFont="1" applyBorder="1" applyProtection="1"/>
    <xf numFmtId="167" fontId="6" fillId="0" borderId="0" xfId="1" applyFont="1" applyProtection="1"/>
    <xf numFmtId="167" fontId="4" fillId="0" borderId="102" xfId="1" applyFont="1" applyFill="1" applyBorder="1" applyAlignment="1" applyProtection="1"/>
    <xf numFmtId="167" fontId="4" fillId="0" borderId="103" xfId="1" applyFont="1" applyFill="1" applyBorder="1" applyAlignment="1" applyProtection="1"/>
    <xf numFmtId="167" fontId="6" fillId="0" borderId="104" xfId="1" applyFont="1" applyBorder="1" applyProtection="1"/>
    <xf numFmtId="167" fontId="6" fillId="0" borderId="105" xfId="1" applyFont="1" applyBorder="1" applyProtection="1"/>
    <xf numFmtId="0" fontId="22" fillId="0" borderId="0" xfId="0" applyNumberFormat="1" applyFont="1" applyFill="1" applyBorder="1" applyAlignment="1" applyProtection="1">
      <alignment horizontal="left" vertical="center"/>
    </xf>
    <xf numFmtId="0" fontId="39" fillId="0" borderId="0" xfId="0" applyFont="1" applyProtection="1"/>
    <xf numFmtId="0" fontId="21" fillId="0" borderId="0" xfId="0" applyFont="1" applyProtection="1"/>
    <xf numFmtId="0" fontId="42" fillId="0" borderId="0" xfId="0" applyFont="1" applyAlignment="1" applyProtection="1"/>
    <xf numFmtId="174" fontId="23" fillId="0" borderId="83" xfId="0" applyNumberFormat="1" applyFont="1" applyBorder="1" applyAlignment="1">
      <alignment horizontal="center"/>
    </xf>
    <xf numFmtId="0" fontId="23" fillId="0" borderId="83" xfId="0" applyFont="1" applyBorder="1" applyAlignment="1">
      <alignment horizontal="center"/>
    </xf>
    <xf numFmtId="164" fontId="23" fillId="0" borderId="83" xfId="0" applyNumberFormat="1" applyFont="1" applyBorder="1"/>
    <xf numFmtId="174" fontId="23" fillId="0" borderId="14" xfId="0" applyNumberFormat="1" applyFont="1" applyBorder="1" applyAlignment="1">
      <alignment horizontal="center"/>
    </xf>
    <xf numFmtId="0" fontId="23" fillId="0" borderId="14" xfId="0" applyFont="1" applyBorder="1" applyAlignment="1">
      <alignment horizontal="center"/>
    </xf>
    <xf numFmtId="164" fontId="23" fillId="0" borderId="14" xfId="0" applyNumberFormat="1" applyFont="1" applyBorder="1"/>
    <xf numFmtId="174" fontId="23" fillId="0" borderId="106" xfId="0" applyNumberFormat="1" applyFont="1" applyBorder="1" applyAlignment="1">
      <alignment horizontal="center"/>
    </xf>
    <xf numFmtId="0" fontId="23" fillId="0" borderId="106" xfId="0" applyFont="1" applyBorder="1" applyAlignment="1">
      <alignment horizontal="center"/>
    </xf>
    <xf numFmtId="164" fontId="23" fillId="0" borderId="106" xfId="0" applyNumberFormat="1" applyFont="1" applyBorder="1"/>
    <xf numFmtId="174" fontId="4" fillId="5" borderId="0" xfId="0" applyNumberFormat="1" applyFont="1" applyFill="1" applyBorder="1" applyAlignment="1" applyProtection="1">
      <alignment horizontal="center"/>
      <protection locked="0"/>
    </xf>
    <xf numFmtId="0" fontId="4" fillId="5" borderId="4" xfId="0" quotePrefix="1" applyNumberFormat="1" applyFont="1" applyFill="1" applyBorder="1" applyAlignment="1" applyProtection="1">
      <alignment wrapText="1"/>
      <protection locked="0"/>
    </xf>
    <xf numFmtId="0" fontId="39" fillId="0" borderId="0" xfId="0" applyNumberFormat="1" applyFont="1" applyProtection="1"/>
    <xf numFmtId="0" fontId="35" fillId="0" borderId="0" xfId="0" applyFont="1" applyProtection="1"/>
    <xf numFmtId="0" fontId="35" fillId="0" borderId="2" xfId="0" applyFont="1" applyBorder="1" applyProtection="1"/>
    <xf numFmtId="0" fontId="36" fillId="0" borderId="0" xfId="0" applyFont="1" applyProtection="1"/>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30" fillId="0" borderId="53" xfId="0" applyNumberFormat="1" applyFont="1" applyBorder="1" applyAlignment="1" applyProtection="1">
      <alignment horizontal="center"/>
    </xf>
    <xf numFmtId="0" fontId="6" fillId="0" borderId="11" xfId="0" applyFont="1" applyBorder="1" applyAlignment="1" applyProtection="1">
      <alignment horizontal="center"/>
    </xf>
    <xf numFmtId="0" fontId="6" fillId="0" borderId="32" xfId="0" applyFont="1" applyBorder="1" applyAlignment="1" applyProtection="1"/>
    <xf numFmtId="0" fontId="6" fillId="0" borderId="9" xfId="0" applyFont="1" applyBorder="1" applyAlignment="1" applyProtection="1"/>
    <xf numFmtId="0" fontId="37" fillId="0" borderId="3" xfId="0" applyFont="1" applyBorder="1" applyProtection="1"/>
    <xf numFmtId="0" fontId="35" fillId="0" borderId="3" xfId="0" applyFont="1" applyBorder="1" applyProtection="1"/>
    <xf numFmtId="0" fontId="6" fillId="0" borderId="15" xfId="0" applyFont="1" applyBorder="1" applyAlignment="1" applyProtection="1"/>
    <xf numFmtId="0" fontId="6" fillId="0" borderId="0" xfId="0" applyFont="1" applyAlignment="1" applyProtection="1"/>
    <xf numFmtId="168" fontId="6" fillId="0" borderId="0" xfId="1" applyNumberFormat="1" applyFont="1" applyBorder="1" applyProtection="1"/>
    <xf numFmtId="0" fontId="35" fillId="0" borderId="0" xfId="0" applyFont="1" applyAlignment="1" applyProtection="1">
      <alignment horizontal="left" indent="1"/>
    </xf>
    <xf numFmtId="0" fontId="35" fillId="0" borderId="0" xfId="0" applyFont="1" applyAlignment="1" applyProtection="1"/>
    <xf numFmtId="168" fontId="6" fillId="0" borderId="0" xfId="1" applyNumberFormat="1" applyFont="1" applyFill="1" applyBorder="1" applyAlignment="1" applyProtection="1"/>
    <xf numFmtId="0" fontId="36" fillId="0" borderId="0" xfId="0" applyFont="1" applyBorder="1" applyProtection="1"/>
    <xf numFmtId="0" fontId="14" fillId="0" borderId="0" xfId="3" applyFont="1" applyAlignment="1" applyProtection="1">
      <alignment horizontal="center"/>
    </xf>
    <xf numFmtId="0" fontId="16" fillId="0" borderId="0" xfId="3" applyFont="1" applyAlignment="1" applyProtection="1">
      <alignment horizontal="left"/>
    </xf>
    <xf numFmtId="0" fontId="3" fillId="0" borderId="0" xfId="3" applyFont="1" applyProtection="1"/>
    <xf numFmtId="0" fontId="2" fillId="21" borderId="0" xfId="0" applyFont="1" applyFill="1" applyProtection="1"/>
    <xf numFmtId="0" fontId="6" fillId="21" borderId="0" xfId="0" applyFont="1" applyFill="1" applyProtection="1"/>
    <xf numFmtId="0" fontId="6" fillId="0" borderId="14" xfId="0" applyFont="1" applyBorder="1" applyProtection="1"/>
    <xf numFmtId="0" fontId="7" fillId="21" borderId="0" xfId="0" applyFont="1" applyFill="1" applyProtection="1"/>
    <xf numFmtId="0" fontId="2" fillId="19" borderId="0" xfId="0" applyFont="1" applyFill="1" applyProtection="1"/>
    <xf numFmtId="0" fontId="6" fillId="19" borderId="0" xfId="0" applyFont="1" applyFill="1" applyProtection="1"/>
    <xf numFmtId="0" fontId="7" fillId="19" borderId="0" xfId="0" applyFont="1" applyFill="1" applyProtection="1"/>
    <xf numFmtId="0" fontId="35" fillId="0" borderId="0" xfId="0" applyFont="1" applyBorder="1" applyProtection="1"/>
    <xf numFmtId="0" fontId="2" fillId="20" borderId="0" xfId="0" applyFont="1" applyFill="1" applyProtection="1"/>
    <xf numFmtId="0" fontId="6" fillId="20" borderId="0" xfId="0" applyFont="1" applyFill="1" applyProtection="1"/>
    <xf numFmtId="0" fontId="38" fillId="20" borderId="0" xfId="0" applyFont="1" applyFill="1" applyAlignment="1" applyProtection="1">
      <alignment horizontal="center"/>
    </xf>
    <xf numFmtId="0" fontId="6" fillId="20" borderId="0" xfId="0" applyFont="1" applyFill="1" applyBorder="1" applyAlignment="1" applyProtection="1">
      <alignment horizontal="center"/>
    </xf>
    <xf numFmtId="0" fontId="6" fillId="4" borderId="11" xfId="0" applyFont="1" applyFill="1" applyBorder="1" applyAlignment="1" applyProtection="1">
      <alignment horizontal="center"/>
    </xf>
    <xf numFmtId="168" fontId="6" fillId="4" borderId="10" xfId="1" applyNumberFormat="1" applyFont="1" applyFill="1" applyBorder="1" applyProtection="1"/>
    <xf numFmtId="0" fontId="7" fillId="20" borderId="0" xfId="0" applyFont="1" applyFill="1" applyProtection="1"/>
    <xf numFmtId="169" fontId="7" fillId="18" borderId="0" xfId="0" applyNumberFormat="1" applyFont="1" applyFill="1" applyBorder="1" applyProtection="1"/>
    <xf numFmtId="0" fontId="6" fillId="20" borderId="0" xfId="0" applyFont="1" applyFill="1" applyBorder="1" applyProtection="1"/>
    <xf numFmtId="0" fontId="6" fillId="4" borderId="3" xfId="0" applyFont="1" applyFill="1" applyBorder="1" applyAlignment="1" applyProtection="1">
      <alignment horizontal="center"/>
    </xf>
    <xf numFmtId="9" fontId="6" fillId="0" borderId="10" xfId="2" applyFont="1" applyBorder="1" applyAlignment="1" applyProtection="1">
      <alignment horizontal="right"/>
    </xf>
    <xf numFmtId="9" fontId="6" fillId="4" borderId="0" xfId="2" applyFont="1" applyFill="1" applyBorder="1" applyAlignment="1" applyProtection="1">
      <alignment horizontal="right"/>
    </xf>
    <xf numFmtId="9" fontId="6" fillId="4" borderId="10" xfId="2" applyFont="1" applyFill="1" applyBorder="1" applyAlignment="1" applyProtection="1">
      <alignment horizontal="right"/>
    </xf>
    <xf numFmtId="9" fontId="7" fillId="4" borderId="0" xfId="2" applyFont="1" applyFill="1" applyBorder="1" applyAlignment="1" applyProtection="1">
      <alignment horizontal="right"/>
    </xf>
    <xf numFmtId="9" fontId="7" fillId="18" borderId="0" xfId="2" applyFont="1" applyFill="1" applyBorder="1" applyAlignment="1" applyProtection="1">
      <alignment horizontal="right"/>
    </xf>
    <xf numFmtId="0" fontId="40" fillId="0" borderId="0" xfId="6" applyFont="1" applyAlignment="1" applyProtection="1"/>
    <xf numFmtId="0" fontId="33" fillId="0" borderId="0" xfId="6" applyFont="1" applyAlignment="1" applyProtection="1"/>
    <xf numFmtId="0" fontId="33" fillId="10" borderId="0" xfId="6" applyFont="1" applyFill="1" applyAlignment="1" applyProtection="1"/>
    <xf numFmtId="0" fontId="33" fillId="12" borderId="0" xfId="6" applyFont="1" applyFill="1" applyAlignment="1" applyProtection="1"/>
    <xf numFmtId="0" fontId="33" fillId="13" borderId="0" xfId="6" applyFont="1" applyFill="1" applyAlignment="1" applyProtection="1"/>
    <xf numFmtId="0" fontId="33" fillId="9" borderId="0" xfId="6" applyFont="1" applyFill="1" applyAlignment="1" applyProtection="1"/>
    <xf numFmtId="0" fontId="33" fillId="15" borderId="0" xfId="6" applyFont="1" applyFill="1" applyAlignment="1" applyProtection="1"/>
    <xf numFmtId="0" fontId="33" fillId="3" borderId="0" xfId="6" applyFont="1" applyFill="1" applyAlignment="1" applyProtection="1"/>
    <xf numFmtId="165" fontId="6" fillId="0" borderId="0" xfId="0" applyNumberFormat="1" applyFont="1"/>
    <xf numFmtId="14" fontId="4" fillId="5" borderId="0" xfId="0" applyNumberFormat="1" applyFont="1" applyFill="1" applyBorder="1" applyAlignment="1" applyProtection="1">
      <alignment horizontal="center" vertical="center"/>
      <protection locked="0"/>
    </xf>
    <xf numFmtId="172" fontId="3" fillId="0" borderId="0" xfId="3" applyNumberFormat="1" applyFont="1" applyAlignment="1" applyProtection="1">
      <alignment horizontal="left" indent="1"/>
    </xf>
    <xf numFmtId="0" fontId="3" fillId="15" borderId="0" xfId="0" applyNumberFormat="1" applyFont="1" applyFill="1" applyBorder="1" applyAlignment="1" applyProtection="1">
      <alignment horizontal="left"/>
      <protection locked="0"/>
    </xf>
    <xf numFmtId="0" fontId="3" fillId="10" borderId="0" xfId="0" applyNumberFormat="1" applyFont="1" applyFill="1" applyBorder="1" applyAlignment="1" applyProtection="1">
      <alignment horizontal="left"/>
      <protection locked="0"/>
    </xf>
    <xf numFmtId="0" fontId="3" fillId="12" borderId="0" xfId="0" applyNumberFormat="1" applyFont="1" applyFill="1" applyBorder="1" applyAlignment="1" applyProtection="1">
      <alignment horizontal="left"/>
      <protection locked="0"/>
    </xf>
    <xf numFmtId="0" fontId="3" fillId="13" borderId="0" xfId="0" applyNumberFormat="1" applyFont="1" applyFill="1" applyBorder="1" applyAlignment="1" applyProtection="1">
      <alignment horizontal="left"/>
      <protection locked="0"/>
    </xf>
    <xf numFmtId="0" fontId="3" fillId="9" borderId="0" xfId="0" applyNumberFormat="1" applyFont="1" applyFill="1" applyBorder="1" applyAlignment="1" applyProtection="1">
      <alignment horizontal="left"/>
      <protection locked="0"/>
    </xf>
    <xf numFmtId="0" fontId="3" fillId="3" borderId="0" xfId="0" applyNumberFormat="1" applyFont="1" applyFill="1" applyBorder="1" applyAlignment="1" applyProtection="1">
      <alignment horizontal="left"/>
      <protection locked="0"/>
    </xf>
    <xf numFmtId="0" fontId="7" fillId="4" borderId="0" xfId="0" applyFont="1" applyFill="1" applyBorder="1" applyAlignment="1">
      <alignment horizontal="left"/>
    </xf>
    <xf numFmtId="0" fontId="6" fillId="0" borderId="0" xfId="0" applyFont="1" applyAlignment="1">
      <alignment horizontal="left" indent="1"/>
    </xf>
    <xf numFmtId="0" fontId="24" fillId="0" borderId="0" xfId="0" applyFont="1" applyBorder="1" applyAlignment="1">
      <alignment horizontal="center"/>
    </xf>
    <xf numFmtId="0" fontId="6" fillId="0" borderId="0" xfId="0" applyFont="1" applyBorder="1" applyAlignment="1">
      <alignment horizontal="center" wrapText="1"/>
    </xf>
    <xf numFmtId="0" fontId="6" fillId="0" borderId="3" xfId="0" applyFont="1" applyBorder="1" applyAlignment="1">
      <alignment horizontal="center" wrapText="1"/>
    </xf>
    <xf numFmtId="0" fontId="6" fillId="0" borderId="15" xfId="0" applyFont="1" applyBorder="1" applyAlignment="1" applyProtection="1">
      <alignment horizontal="left" indent="1"/>
    </xf>
    <xf numFmtId="0" fontId="6" fillId="0" borderId="0" xfId="0" applyFont="1" applyAlignment="1" applyProtection="1">
      <alignment horizontal="left" indent="1"/>
    </xf>
    <xf numFmtId="0" fontId="6" fillId="0" borderId="0" xfId="0" applyFont="1" applyBorder="1" applyAlignment="1" applyProtection="1">
      <alignment horizontal="left" indent="1"/>
    </xf>
    <xf numFmtId="0" fontId="6" fillId="0" borderId="0" xfId="0" applyFont="1" applyBorder="1" applyAlignment="1">
      <alignment horizontal="center" wrapText="1"/>
    </xf>
    <xf numFmtId="176" fontId="4" fillId="0" borderId="0" xfId="0" applyNumberFormat="1" applyFont="1" applyFill="1" applyBorder="1" applyAlignment="1" applyProtection="1">
      <alignment horizontal="center"/>
      <protection locked="0"/>
    </xf>
    <xf numFmtId="174" fontId="4" fillId="5" borderId="52" xfId="0" applyNumberFormat="1" applyFont="1" applyFill="1" applyBorder="1" applyAlignment="1" applyProtection="1">
      <alignment horizontal="center"/>
      <protection locked="0"/>
    </xf>
    <xf numFmtId="0" fontId="21" fillId="20" borderId="0" xfId="0" applyFont="1" applyFill="1" applyProtection="1"/>
    <xf numFmtId="0" fontId="21" fillId="0" borderId="0" xfId="0" applyFont="1" applyAlignment="1">
      <alignment vertical="center"/>
    </xf>
    <xf numFmtId="0" fontId="35" fillId="0" borderId="2" xfId="0" applyFont="1" applyBorder="1"/>
    <xf numFmtId="0" fontId="36" fillId="0" borderId="0" xfId="0" applyFont="1"/>
    <xf numFmtId="0" fontId="21" fillId="0" borderId="0" xfId="0" applyFont="1" applyAlignment="1">
      <alignment vertical="center" wrapText="1"/>
    </xf>
    <xf numFmtId="0" fontId="6" fillId="0" borderId="12" xfId="0" applyFont="1" applyBorder="1"/>
    <xf numFmtId="0" fontId="35" fillId="0" borderId="107" xfId="0" applyFont="1" applyBorder="1"/>
    <xf numFmtId="0" fontId="4" fillId="0" borderId="0" xfId="3" applyFont="1" applyAlignment="1" applyProtection="1">
      <alignment horizontal="left"/>
    </xf>
    <xf numFmtId="177" fontId="4" fillId="0" borderId="14" xfId="3" applyNumberFormat="1" applyFont="1" applyBorder="1" applyAlignment="1" applyProtection="1">
      <alignment horizontal="center"/>
    </xf>
    <xf numFmtId="0" fontId="35" fillId="0" borderId="0" xfId="0" applyFont="1" applyAlignment="1">
      <alignment horizontal="left" indent="1"/>
    </xf>
    <xf numFmtId="0" fontId="23" fillId="0" borderId="3" xfId="0" applyFont="1" applyBorder="1" applyAlignment="1">
      <alignment horizontal="center" wrapText="1"/>
    </xf>
    <xf numFmtId="0" fontId="4" fillId="0" borderId="15" xfId="0" applyFont="1" applyBorder="1"/>
    <xf numFmtId="0" fontId="6" fillId="0" borderId="15" xfId="0" applyFont="1" applyBorder="1"/>
    <xf numFmtId="169" fontId="4" fillId="0" borderId="0" xfId="0" applyNumberFormat="1" applyFont="1"/>
    <xf numFmtId="0" fontId="4" fillId="0" borderId="0" xfId="0" applyFont="1"/>
    <xf numFmtId="169" fontId="6" fillId="0" borderId="0" xfId="0" applyNumberFormat="1" applyFont="1"/>
    <xf numFmtId="170" fontId="4" fillId="0" borderId="0" xfId="3" applyNumberFormat="1" applyFont="1" applyAlignment="1"/>
    <xf numFmtId="0" fontId="4" fillId="0" borderId="0" xfId="3" applyFont="1" applyAlignment="1" applyProtection="1">
      <alignment horizontal="right"/>
      <protection locked="0"/>
    </xf>
    <xf numFmtId="170" fontId="4" fillId="0" borderId="0" xfId="3" applyNumberFormat="1" applyFont="1" applyAlignment="1" applyProtection="1">
      <alignment horizontal="center"/>
      <protection locked="0"/>
    </xf>
    <xf numFmtId="0" fontId="4" fillId="0" borderId="0" xfId="3" applyFont="1" applyFill="1" applyBorder="1" applyAlignment="1" applyProtection="1">
      <alignment horizontal="center"/>
      <protection locked="0"/>
    </xf>
    <xf numFmtId="0" fontId="4" fillId="0" borderId="7" xfId="3" applyFont="1" applyBorder="1" applyAlignment="1" applyProtection="1">
      <protection locked="0"/>
    </xf>
    <xf numFmtId="0" fontId="4" fillId="0" borderId="0" xfId="3" applyFont="1" applyAlignment="1" applyProtection="1">
      <alignment horizontal="center"/>
      <protection locked="0"/>
    </xf>
    <xf numFmtId="0" fontId="4" fillId="0" borderId="0" xfId="3" applyNumberFormat="1" applyFont="1" applyProtection="1">
      <protection locked="0"/>
    </xf>
    <xf numFmtId="0" fontId="4" fillId="0" borderId="12" xfId="3" applyFont="1" applyFill="1" applyBorder="1" applyProtection="1">
      <protection locked="0"/>
    </xf>
    <xf numFmtId="0" fontId="4" fillId="0" borderId="9" xfId="3" applyFont="1" applyBorder="1" applyProtection="1">
      <protection locked="0"/>
    </xf>
    <xf numFmtId="0" fontId="4" fillId="0" borderId="14" xfId="3" applyFont="1" applyBorder="1" applyProtection="1">
      <protection locked="0"/>
    </xf>
    <xf numFmtId="0" fontId="4" fillId="0" borderId="10" xfId="3" applyFont="1" applyBorder="1" applyProtection="1">
      <protection locked="0"/>
    </xf>
    <xf numFmtId="177" fontId="4" fillId="0" borderId="9" xfId="3" applyNumberFormat="1" applyFont="1" applyBorder="1" applyAlignment="1" applyProtection="1">
      <alignment horizontal="center"/>
    </xf>
    <xf numFmtId="177" fontId="4" fillId="0" borderId="10" xfId="3" applyNumberFormat="1" applyFont="1" applyBorder="1" applyAlignment="1" applyProtection="1">
      <alignment horizontal="center"/>
    </xf>
    <xf numFmtId="171" fontId="4" fillId="0" borderId="0" xfId="3" applyNumberFormat="1" applyFont="1" applyFill="1" applyBorder="1" applyAlignment="1" applyProtection="1">
      <alignment horizontal="left"/>
      <protection locked="0"/>
    </xf>
    <xf numFmtId="3" fontId="4" fillId="0" borderId="0" xfId="3" applyNumberFormat="1" applyFont="1" applyFill="1" applyAlignment="1" applyProtection="1">
      <alignment horizontal="center"/>
    </xf>
    <xf numFmtId="0" fontId="4" fillId="0" borderId="0" xfId="3" applyFont="1"/>
    <xf numFmtId="0" fontId="58" fillId="0" borderId="0" xfId="6" applyFont="1" applyProtection="1"/>
    <xf numFmtId="0" fontId="4" fillId="0" borderId="0" xfId="3" applyFont="1" applyBorder="1" applyProtection="1"/>
    <xf numFmtId="0" fontId="4" fillId="0" borderId="0" xfId="3" applyFont="1" applyAlignment="1" applyProtection="1">
      <alignment vertical="center"/>
      <protection locked="0"/>
    </xf>
    <xf numFmtId="0" fontId="4" fillId="0" borderId="0" xfId="3" applyFont="1" applyAlignment="1" applyProtection="1">
      <alignment vertical="center"/>
    </xf>
    <xf numFmtId="0" fontId="4" fillId="0" borderId="0" xfId="3" applyFont="1" applyFill="1" applyAlignment="1" applyProtection="1">
      <alignment vertical="center"/>
      <protection locked="0"/>
    </xf>
    <xf numFmtId="9" fontId="4" fillId="0" borderId="0" xfId="3" applyNumberFormat="1" applyFont="1" applyProtection="1"/>
    <xf numFmtId="166" fontId="4" fillId="0" borderId="0" xfId="3" applyNumberFormat="1" applyFont="1" applyProtection="1">
      <protection locked="0"/>
    </xf>
    <xf numFmtId="0" fontId="66" fillId="0" borderId="0" xfId="0" applyFont="1" applyFill="1" applyBorder="1" applyAlignment="1"/>
    <xf numFmtId="0" fontId="35" fillId="0" borderId="0" xfId="0" applyFont="1" applyBorder="1"/>
    <xf numFmtId="0" fontId="28" fillId="0" borderId="0" xfId="0" applyFont="1" applyFill="1" applyBorder="1" applyAlignment="1"/>
    <xf numFmtId="0" fontId="43" fillId="0" borderId="0" xfId="0" applyFont="1" applyAlignment="1">
      <alignment horizontal="center"/>
    </xf>
    <xf numFmtId="0" fontId="43" fillId="0" borderId="24" xfId="0" applyFont="1" applyBorder="1" applyAlignment="1">
      <alignment horizontal="center"/>
    </xf>
    <xf numFmtId="0" fontId="43" fillId="0" borderId="0" xfId="0" applyFont="1" applyBorder="1" applyAlignment="1">
      <alignment horizontal="center"/>
    </xf>
    <xf numFmtId="0" fontId="37" fillId="0" borderId="0" xfId="0" applyFont="1" applyAlignment="1">
      <alignment horizontal="center"/>
    </xf>
    <xf numFmtId="0" fontId="37" fillId="0" borderId="0" xfId="0" applyFont="1" applyBorder="1" applyAlignment="1">
      <alignment horizontal="center"/>
    </xf>
    <xf numFmtId="0" fontId="35" fillId="0" borderId="0" xfId="0" quotePrefix="1" applyFont="1" applyBorder="1"/>
    <xf numFmtId="2" fontId="35" fillId="0" borderId="0" xfId="0" applyNumberFormat="1" applyFont="1" applyBorder="1"/>
    <xf numFmtId="0" fontId="35" fillId="0" borderId="0" xfId="0" applyFont="1" applyFill="1" applyBorder="1"/>
    <xf numFmtId="167" fontId="35" fillId="0" borderId="0" xfId="1" applyFont="1"/>
    <xf numFmtId="0" fontId="37" fillId="0" borderId="0" xfId="0" applyFont="1" applyBorder="1" applyAlignment="1">
      <alignment horizontal="center" vertical="top"/>
    </xf>
    <xf numFmtId="168" fontId="35" fillId="0" borderId="0" xfId="1" applyNumberFormat="1" applyFont="1"/>
    <xf numFmtId="0" fontId="64" fillId="0" borderId="0" xfId="0" applyFont="1" applyFill="1" applyAlignment="1">
      <alignment horizontal="center"/>
    </xf>
    <xf numFmtId="0" fontId="64" fillId="0" borderId="0" xfId="0" applyFont="1" applyFill="1" applyBorder="1" applyAlignment="1">
      <alignment horizontal="center"/>
    </xf>
    <xf numFmtId="0" fontId="59" fillId="0" borderId="0" xfId="0" applyFont="1"/>
    <xf numFmtId="0" fontId="59" fillId="0" borderId="0" xfId="0" applyFont="1" applyBorder="1"/>
    <xf numFmtId="0" fontId="67" fillId="0" borderId="0" xfId="0" applyFont="1" applyBorder="1"/>
    <xf numFmtId="0" fontId="68" fillId="20" borderId="0" xfId="0" applyFont="1" applyFill="1" applyAlignment="1" applyProtection="1"/>
    <xf numFmtId="0" fontId="35" fillId="3" borderId="0" xfId="0" applyFont="1" applyFill="1" applyAlignment="1" applyProtection="1"/>
    <xf numFmtId="9" fontId="13" fillId="0" borderId="0" xfId="3" applyNumberFormat="1" applyFont="1" applyProtection="1"/>
    <xf numFmtId="0" fontId="13" fillId="0" borderId="0" xfId="3" applyFont="1" applyFill="1" applyProtection="1"/>
    <xf numFmtId="0" fontId="59" fillId="0" borderId="0" xfId="0" applyFont="1" applyProtection="1"/>
    <xf numFmtId="0" fontId="28" fillId="22" borderId="0" xfId="0" applyFont="1" applyFill="1" applyAlignment="1" applyProtection="1"/>
    <xf numFmtId="0" fontId="28" fillId="24" borderId="0" xfId="0" applyFont="1" applyFill="1" applyAlignment="1" applyProtection="1"/>
    <xf numFmtId="0" fontId="59" fillId="0" borderId="0" xfId="0" applyFont="1" applyAlignment="1" applyProtection="1">
      <alignment horizontal="left"/>
    </xf>
    <xf numFmtId="0" fontId="35" fillId="0" borderId="0" xfId="0" applyFont="1" applyAlignment="1" applyProtection="1">
      <alignment horizontal="left"/>
    </xf>
    <xf numFmtId="0" fontId="7" fillId="0" borderId="0" xfId="0" applyFont="1"/>
    <xf numFmtId="168" fontId="2" fillId="0" borderId="0" xfId="1" applyNumberFormat="1" applyFont="1" applyFill="1" applyBorder="1" applyAlignment="1">
      <alignment horizontal="right"/>
    </xf>
    <xf numFmtId="0" fontId="2" fillId="0" borderId="0" xfId="0" applyFont="1" applyAlignment="1">
      <alignment horizontal="right"/>
    </xf>
    <xf numFmtId="0" fontId="12" fillId="6" borderId="0" xfId="0" applyFont="1" applyFill="1" applyBorder="1" applyAlignment="1" applyProtection="1">
      <alignment horizontal="left"/>
      <protection locked="0"/>
    </xf>
    <xf numFmtId="0" fontId="69" fillId="6" borderId="0" xfId="6" applyFill="1" applyBorder="1" applyAlignment="1" applyProtection="1">
      <alignment horizontal="left" vertical="center"/>
      <protection locked="0"/>
    </xf>
    <xf numFmtId="0" fontId="33" fillId="0" borderId="0" xfId="6" applyFont="1" applyAlignment="1"/>
    <xf numFmtId="0" fontId="4" fillId="0" borderId="0" xfId="3" applyFont="1" applyAlignment="1" applyProtection="1">
      <alignment horizontal="left" vertical="center" indent="1"/>
      <protection locked="0"/>
    </xf>
    <xf numFmtId="0" fontId="17" fillId="0" borderId="0" xfId="3" applyFont="1" applyFill="1" applyBorder="1" applyAlignment="1" applyProtection="1">
      <alignment horizontal="left" vertical="center" wrapText="1" indent="1"/>
    </xf>
    <xf numFmtId="164" fontId="23" fillId="0" borderId="0" xfId="0" applyNumberFormat="1" applyFont="1"/>
    <xf numFmtId="0" fontId="10" fillId="0" borderId="0" xfId="3" applyNumberFormat="1" applyFont="1" applyAlignment="1" applyProtection="1">
      <alignment horizontal="left"/>
    </xf>
    <xf numFmtId="170" fontId="4" fillId="0" borderId="0" xfId="3" applyNumberFormat="1" applyFont="1" applyAlignment="1" applyProtection="1"/>
    <xf numFmtId="0" fontId="4" fillId="0" borderId="0" xfId="3" applyFont="1" applyAlignment="1" applyProtection="1">
      <alignment horizontal="right"/>
    </xf>
    <xf numFmtId="170" fontId="4" fillId="0" borderId="0" xfId="3" applyNumberFormat="1" applyFont="1" applyAlignment="1" applyProtection="1">
      <alignment horizontal="center"/>
    </xf>
    <xf numFmtId="0" fontId="13" fillId="0" borderId="0" xfId="3" applyFont="1" applyBorder="1" applyProtection="1"/>
    <xf numFmtId="0" fontId="49" fillId="0" borderId="0" xfId="3" applyFont="1" applyBorder="1" applyProtection="1"/>
    <xf numFmtId="0" fontId="49" fillId="0" borderId="0" xfId="3" applyFont="1" applyProtection="1"/>
    <xf numFmtId="0" fontId="44" fillId="0" borderId="0" xfId="3" applyFont="1" applyBorder="1" applyProtection="1"/>
    <xf numFmtId="0" fontId="44" fillId="0" borderId="0" xfId="3" applyFont="1" applyProtection="1"/>
    <xf numFmtId="0" fontId="45" fillId="0" borderId="0" xfId="3" applyFont="1" applyProtection="1"/>
    <xf numFmtId="0" fontId="4" fillId="3" borderId="55" xfId="3" applyFont="1" applyFill="1" applyBorder="1" applyProtection="1"/>
    <xf numFmtId="0" fontId="4" fillId="3" borderId="56" xfId="3" applyFont="1" applyFill="1" applyBorder="1" applyProtection="1"/>
    <xf numFmtId="0" fontId="4" fillId="3" borderId="57" xfId="3" applyFont="1" applyFill="1" applyBorder="1" applyProtection="1"/>
    <xf numFmtId="0" fontId="19" fillId="26" borderId="55" xfId="3" applyFont="1" applyFill="1" applyBorder="1" applyProtection="1"/>
    <xf numFmtId="0" fontId="19" fillId="26" borderId="56" xfId="3" applyFont="1" applyFill="1" applyBorder="1" applyProtection="1"/>
    <xf numFmtId="0" fontId="19" fillId="26" borderId="57" xfId="3" applyFont="1" applyFill="1" applyBorder="1" applyProtection="1"/>
    <xf numFmtId="0" fontId="19" fillId="27" borderId="55" xfId="3" applyFont="1" applyFill="1" applyBorder="1" applyProtection="1"/>
    <xf numFmtId="0" fontId="19" fillId="27" borderId="56" xfId="3" applyFont="1" applyFill="1" applyBorder="1" applyProtection="1"/>
    <xf numFmtId="0" fontId="19" fillId="27" borderId="57" xfId="3" applyFont="1" applyFill="1" applyBorder="1" applyProtection="1"/>
    <xf numFmtId="0" fontId="44" fillId="3" borderId="58" xfId="3" applyFont="1" applyFill="1" applyBorder="1" applyProtection="1"/>
    <xf numFmtId="0" fontId="45" fillId="3" borderId="0" xfId="3" applyFont="1" applyFill="1" applyBorder="1" applyAlignment="1" applyProtection="1">
      <alignment horizontal="center"/>
    </xf>
    <xf numFmtId="0" fontId="44" fillId="3" borderId="54" xfId="3" applyFont="1" applyFill="1" applyBorder="1" applyProtection="1"/>
    <xf numFmtId="0" fontId="46" fillId="26" borderId="58" xfId="3" applyFont="1" applyFill="1" applyBorder="1" applyProtection="1"/>
    <xf numFmtId="0" fontId="47" fillId="26" borderId="0" xfId="3" applyFont="1" applyFill="1" applyBorder="1" applyAlignment="1" applyProtection="1">
      <alignment horizontal="center"/>
    </xf>
    <xf numFmtId="0" fontId="46" fillId="26" borderId="54" xfId="3" applyFont="1" applyFill="1" applyBorder="1" applyProtection="1"/>
    <xf numFmtId="0" fontId="46" fillId="27" borderId="58" xfId="3" applyFont="1" applyFill="1" applyBorder="1" applyProtection="1"/>
    <xf numFmtId="0" fontId="47" fillId="27" borderId="0" xfId="3" applyFont="1" applyFill="1" applyBorder="1" applyAlignment="1" applyProtection="1">
      <alignment horizontal="center"/>
    </xf>
    <xf numFmtId="0" fontId="46" fillId="27" borderId="54" xfId="3" applyFont="1" applyFill="1" applyBorder="1" applyProtection="1"/>
    <xf numFmtId="0" fontId="47" fillId="28" borderId="0" xfId="3" applyFont="1" applyFill="1" applyBorder="1" applyAlignment="1" applyProtection="1">
      <alignment horizontal="center"/>
    </xf>
    <xf numFmtId="0" fontId="4" fillId="3" borderId="58" xfId="3" applyFont="1" applyFill="1" applyBorder="1" applyProtection="1"/>
    <xf numFmtId="0" fontId="4" fillId="3" borderId="0" xfId="3" applyFont="1" applyFill="1" applyBorder="1" applyProtection="1"/>
    <xf numFmtId="0" fontId="4" fillId="3" borderId="54" xfId="3" applyFont="1" applyFill="1" applyBorder="1" applyProtection="1"/>
    <xf numFmtId="0" fontId="19" fillId="26" borderId="58" xfId="3" applyFont="1" applyFill="1" applyBorder="1" applyProtection="1"/>
    <xf numFmtId="0" fontId="19" fillId="26" borderId="0" xfId="3" applyFont="1" applyFill="1" applyBorder="1" applyProtection="1"/>
    <xf numFmtId="0" fontId="19" fillId="26" borderId="54" xfId="3" applyFont="1" applyFill="1" applyBorder="1" applyProtection="1"/>
    <xf numFmtId="0" fontId="19" fillId="27" borderId="58" xfId="3" applyFont="1" applyFill="1" applyBorder="1" applyProtection="1"/>
    <xf numFmtId="0" fontId="19" fillId="27" borderId="0" xfId="3" applyFont="1" applyFill="1" applyBorder="1" applyProtection="1"/>
    <xf numFmtId="0" fontId="19" fillId="27" borderId="54" xfId="3" applyFont="1" applyFill="1" applyBorder="1" applyProtection="1"/>
    <xf numFmtId="0" fontId="19" fillId="28" borderId="0" xfId="3" applyFont="1" applyFill="1" applyBorder="1" applyProtection="1"/>
    <xf numFmtId="0" fontId="4" fillId="0" borderId="58" xfId="3" applyFont="1" applyBorder="1" applyProtection="1"/>
    <xf numFmtId="0" fontId="4" fillId="0" borderId="54" xfId="3" applyFont="1" applyBorder="1" applyProtection="1"/>
    <xf numFmtId="0" fontId="4" fillId="0" borderId="59" xfId="3" applyFont="1" applyBorder="1" applyProtection="1"/>
    <xf numFmtId="0" fontId="4" fillId="0" borderId="60" xfId="3" applyFont="1" applyBorder="1" applyProtection="1"/>
    <xf numFmtId="0" fontId="4" fillId="0" borderId="61" xfId="3" applyFont="1" applyBorder="1" applyProtection="1"/>
    <xf numFmtId="0" fontId="22" fillId="0" borderId="0" xfId="3" applyFont="1" applyBorder="1" applyAlignment="1" applyProtection="1">
      <alignment horizontal="center" vertical="center" wrapText="1"/>
    </xf>
    <xf numFmtId="0" fontId="45" fillId="0" borderId="0" xfId="3" applyFont="1" applyBorder="1" applyProtection="1"/>
    <xf numFmtId="0" fontId="12" fillId="0" borderId="0" xfId="3" applyFont="1" applyBorder="1" applyProtection="1"/>
    <xf numFmtId="0" fontId="4" fillId="0" borderId="0" xfId="3" applyFont="1" applyBorder="1" applyAlignment="1" applyProtection="1">
      <alignment vertical="top" wrapText="1"/>
    </xf>
    <xf numFmtId="1" fontId="22" fillId="5" borderId="62" xfId="0" applyNumberFormat="1" applyFont="1" applyFill="1" applyBorder="1" applyAlignment="1" applyProtection="1"/>
    <xf numFmtId="1" fontId="4" fillId="5" borderId="15" xfId="0" applyNumberFormat="1" applyFont="1" applyFill="1" applyBorder="1" applyAlignment="1" applyProtection="1"/>
    <xf numFmtId="9" fontId="4" fillId="5" borderId="15" xfId="2" applyFont="1" applyFill="1" applyBorder="1" applyAlignment="1" applyProtection="1">
      <alignment horizontal="left"/>
    </xf>
    <xf numFmtId="9" fontId="4" fillId="5" borderId="63" xfId="2" applyFont="1" applyFill="1" applyBorder="1" applyAlignment="1" applyProtection="1">
      <alignment horizontal="left"/>
    </xf>
    <xf numFmtId="1" fontId="22" fillId="25" borderId="112" xfId="0" applyNumberFormat="1" applyFont="1" applyFill="1" applyBorder="1" applyAlignment="1" applyProtection="1"/>
    <xf numFmtId="1" fontId="4" fillId="25" borderId="0" xfId="0" applyNumberFormat="1" applyFont="1" applyFill="1" applyBorder="1" applyAlignment="1" applyProtection="1"/>
    <xf numFmtId="9" fontId="4" fillId="25" borderId="0" xfId="2" applyFont="1" applyFill="1" applyBorder="1" applyAlignment="1" applyProtection="1">
      <alignment horizontal="left"/>
    </xf>
    <xf numFmtId="9" fontId="4" fillId="25" borderId="64" xfId="2" applyFont="1" applyFill="1" applyBorder="1" applyAlignment="1" applyProtection="1">
      <alignment horizontal="left"/>
    </xf>
    <xf numFmtId="1" fontId="22" fillId="23" borderId="65" xfId="0" applyNumberFormat="1" applyFont="1" applyFill="1" applyBorder="1" applyAlignment="1" applyProtection="1"/>
    <xf numFmtId="1" fontId="4" fillId="23" borderId="3" xfId="0" applyNumberFormat="1" applyFont="1" applyFill="1" applyBorder="1" applyAlignment="1" applyProtection="1"/>
    <xf numFmtId="9" fontId="4" fillId="23" borderId="3" xfId="2" applyFont="1" applyFill="1" applyBorder="1" applyAlignment="1" applyProtection="1">
      <alignment horizontal="left"/>
    </xf>
    <xf numFmtId="9" fontId="4" fillId="23" borderId="66" xfId="2" applyFont="1" applyFill="1" applyBorder="1" applyAlignment="1" applyProtection="1">
      <alignment horizontal="left"/>
    </xf>
    <xf numFmtId="0" fontId="60" fillId="0" borderId="0" xfId="3" applyFont="1" applyBorder="1" applyProtection="1"/>
    <xf numFmtId="0" fontId="36" fillId="0" borderId="0" xfId="3" applyFont="1" applyBorder="1" applyAlignment="1" applyProtection="1">
      <alignment vertical="top" wrapText="1"/>
    </xf>
    <xf numFmtId="0" fontId="36" fillId="0" borderId="0" xfId="3" applyFont="1" applyAlignment="1" applyProtection="1">
      <alignment horizontal="left" vertical="top" wrapText="1"/>
    </xf>
    <xf numFmtId="0" fontId="49" fillId="0" borderId="0" xfId="3" applyFont="1" applyAlignment="1" applyProtection="1">
      <alignment vertical="top"/>
    </xf>
    <xf numFmtId="0" fontId="4" fillId="0" borderId="0" xfId="3" applyFont="1" applyAlignment="1" applyProtection="1">
      <alignment vertical="top"/>
    </xf>
    <xf numFmtId="0" fontId="19" fillId="28" borderId="62" xfId="3" applyFont="1" applyFill="1" applyBorder="1" applyProtection="1"/>
    <xf numFmtId="0" fontId="19" fillId="28" borderId="15" xfId="3" applyFont="1" applyFill="1" applyBorder="1" applyProtection="1"/>
    <xf numFmtId="0" fontId="19" fillId="28" borderId="63" xfId="3" applyFont="1" applyFill="1" applyBorder="1" applyProtection="1"/>
    <xf numFmtId="0" fontId="52" fillId="31" borderId="67" xfId="3" applyFont="1" applyFill="1" applyBorder="1" applyProtection="1"/>
    <xf numFmtId="0" fontId="52" fillId="31" borderId="68" xfId="3" applyFont="1" applyFill="1" applyBorder="1" applyProtection="1"/>
    <xf numFmtId="0" fontId="52" fillId="31" borderId="69" xfId="3" applyFont="1" applyFill="1" applyBorder="1" applyProtection="1"/>
    <xf numFmtId="0" fontId="46" fillId="28" borderId="112" xfId="3" applyFont="1" applyFill="1" applyBorder="1" applyProtection="1"/>
    <xf numFmtId="0" fontId="46" fillId="28" borderId="64" xfId="3" applyFont="1" applyFill="1" applyBorder="1" applyProtection="1"/>
    <xf numFmtId="0" fontId="46" fillId="28" borderId="24" xfId="3" applyFont="1" applyFill="1" applyBorder="1" applyProtection="1"/>
    <xf numFmtId="0" fontId="53" fillId="31" borderId="70" xfId="3" applyFont="1" applyFill="1" applyBorder="1" applyProtection="1"/>
    <xf numFmtId="0" fontId="54" fillId="31" borderId="0" xfId="3" applyFont="1" applyFill="1" applyBorder="1" applyAlignment="1" applyProtection="1">
      <alignment horizontal="center"/>
    </xf>
    <xf numFmtId="0" fontId="53" fillId="31" borderId="71" xfId="3" applyFont="1" applyFill="1" applyBorder="1" applyProtection="1"/>
    <xf numFmtId="0" fontId="19" fillId="28" borderId="112" xfId="3" applyFont="1" applyFill="1" applyBorder="1" applyProtection="1"/>
    <xf numFmtId="0" fontId="19" fillId="28" borderId="64" xfId="3" applyFont="1" applyFill="1" applyBorder="1" applyProtection="1"/>
    <xf numFmtId="0" fontId="19" fillId="28" borderId="24" xfId="3" applyFont="1" applyFill="1" applyBorder="1" applyProtection="1"/>
    <xf numFmtId="0" fontId="52" fillId="31" borderId="70" xfId="3" applyFont="1" applyFill="1" applyBorder="1" applyProtection="1"/>
    <xf numFmtId="0" fontId="52" fillId="31" borderId="0" xfId="3" applyFont="1" applyFill="1" applyBorder="1" applyAlignment="1" applyProtection="1">
      <alignment horizontal="center"/>
    </xf>
    <xf numFmtId="0" fontId="52" fillId="31" borderId="71" xfId="3" applyFont="1" applyFill="1" applyBorder="1" applyProtection="1"/>
    <xf numFmtId="0" fontId="4" fillId="0" borderId="112" xfId="3" applyFont="1" applyBorder="1" applyProtection="1"/>
    <xf numFmtId="0" fontId="4" fillId="0" borderId="64" xfId="3" applyFont="1" applyBorder="1" applyProtection="1"/>
    <xf numFmtId="0" fontId="4" fillId="0" borderId="24" xfId="3" applyFont="1" applyBorder="1" applyProtection="1"/>
    <xf numFmtId="0" fontId="23" fillId="0" borderId="70" xfId="3" applyFont="1" applyBorder="1" applyProtection="1"/>
    <xf numFmtId="0" fontId="23" fillId="0" borderId="0" xfId="3" applyFont="1" applyBorder="1" applyProtection="1"/>
    <xf numFmtId="0" fontId="23" fillId="0" borderId="71" xfId="3" applyFont="1" applyBorder="1" applyProtection="1"/>
    <xf numFmtId="0" fontId="4" fillId="0" borderId="65" xfId="3" applyFont="1" applyBorder="1" applyProtection="1"/>
    <xf numFmtId="0" fontId="4" fillId="0" borderId="3" xfId="3" applyFont="1" applyBorder="1" applyProtection="1"/>
    <xf numFmtId="0" fontId="4" fillId="0" borderId="66" xfId="3" applyFont="1" applyBorder="1" applyProtection="1"/>
    <xf numFmtId="0" fontId="23" fillId="0" borderId="72" xfId="3" applyFont="1" applyBorder="1" applyProtection="1"/>
    <xf numFmtId="0" fontId="23" fillId="0" borderId="73" xfId="3" applyFont="1" applyBorder="1" applyProtection="1"/>
    <xf numFmtId="0" fontId="23" fillId="0" borderId="74" xfId="3" applyFont="1" applyBorder="1" applyProtection="1"/>
    <xf numFmtId="0" fontId="61" fillId="26" borderId="67" xfId="3" applyFont="1" applyFill="1" applyBorder="1" applyProtection="1"/>
    <xf numFmtId="0" fontId="61" fillId="26" borderId="68" xfId="3" applyFont="1" applyFill="1" applyBorder="1" applyProtection="1"/>
    <xf numFmtId="0" fontId="61" fillId="26" borderId="69" xfId="3" applyFont="1" applyFill="1" applyBorder="1" applyProtection="1"/>
    <xf numFmtId="0" fontId="52" fillId="30" borderId="67" xfId="3" applyFont="1" applyFill="1" applyBorder="1" applyProtection="1"/>
    <xf numFmtId="0" fontId="52" fillId="30" borderId="68" xfId="3" applyFont="1" applyFill="1" applyBorder="1" applyProtection="1"/>
    <xf numFmtId="0" fontId="52" fillId="30" borderId="69" xfId="3" applyFont="1" applyFill="1" applyBorder="1" applyProtection="1"/>
    <xf numFmtId="0" fontId="61" fillId="29" borderId="67" xfId="3" applyFont="1" applyFill="1" applyBorder="1" applyProtection="1"/>
    <xf numFmtId="0" fontId="61" fillId="29" borderId="68" xfId="3" applyFont="1" applyFill="1" applyBorder="1" applyProtection="1"/>
    <xf numFmtId="0" fontId="61" fillId="29" borderId="69" xfId="3" applyFont="1" applyFill="1" applyBorder="1" applyProtection="1"/>
    <xf numFmtId="0" fontId="62" fillId="26" borderId="70" xfId="3" applyFont="1" applyFill="1" applyBorder="1" applyProtection="1"/>
    <xf numFmtId="0" fontId="63" fillId="26" borderId="0" xfId="3" applyFont="1" applyFill="1" applyBorder="1" applyAlignment="1" applyProtection="1">
      <alignment horizontal="center"/>
    </xf>
    <xf numFmtId="0" fontId="62" fillId="26" borderId="71" xfId="3" applyFont="1" applyFill="1" applyBorder="1" applyProtection="1"/>
    <xf numFmtId="0" fontId="53" fillId="30" borderId="70" xfId="3" applyFont="1" applyFill="1" applyBorder="1" applyProtection="1"/>
    <xf numFmtId="0" fontId="54" fillId="30" borderId="0" xfId="3" applyFont="1" applyFill="1" applyBorder="1" applyAlignment="1" applyProtection="1">
      <alignment horizontal="center"/>
    </xf>
    <xf numFmtId="0" fontId="53" fillId="30" borderId="71" xfId="3" applyFont="1" applyFill="1" applyBorder="1" applyProtection="1"/>
    <xf numFmtId="0" fontId="62" fillId="29" borderId="70" xfId="3" applyFont="1" applyFill="1" applyBorder="1" applyProtection="1"/>
    <xf numFmtId="0" fontId="63" fillId="29" borderId="0" xfId="3" applyFont="1" applyFill="1" applyBorder="1" applyAlignment="1" applyProtection="1">
      <alignment horizontal="center"/>
    </xf>
    <xf numFmtId="0" fontId="62" fillId="29" borderId="71" xfId="3" applyFont="1" applyFill="1" applyBorder="1" applyProtection="1"/>
    <xf numFmtId="0" fontId="61" fillId="26" borderId="70" xfId="3" applyFont="1" applyFill="1" applyBorder="1" applyProtection="1"/>
    <xf numFmtId="0" fontId="61" fillId="26" borderId="0" xfId="3" applyFont="1" applyFill="1" applyBorder="1" applyAlignment="1" applyProtection="1">
      <alignment horizontal="center"/>
    </xf>
    <xf numFmtId="0" fontId="61" fillId="26" borderId="71" xfId="3" applyFont="1" applyFill="1" applyBorder="1" applyProtection="1"/>
    <xf numFmtId="0" fontId="52" fillId="30" borderId="70" xfId="3" applyFont="1" applyFill="1" applyBorder="1" applyProtection="1"/>
    <xf numFmtId="0" fontId="52" fillId="30" borderId="0" xfId="3" applyFont="1" applyFill="1" applyBorder="1" applyAlignment="1" applyProtection="1">
      <alignment horizontal="center"/>
    </xf>
    <xf numFmtId="0" fontId="52" fillId="30" borderId="71" xfId="3" applyFont="1" applyFill="1" applyBorder="1" applyProtection="1"/>
    <xf numFmtId="0" fontId="61" fillId="29" borderId="70" xfId="3" applyFont="1" applyFill="1" applyBorder="1" applyProtection="1"/>
    <xf numFmtId="0" fontId="61" fillId="29" borderId="0" xfId="3" applyFont="1" applyFill="1" applyBorder="1" applyAlignment="1" applyProtection="1">
      <alignment horizontal="center"/>
    </xf>
    <xf numFmtId="0" fontId="61" fillId="29" borderId="71" xfId="3" applyFont="1" applyFill="1" applyBorder="1" applyProtection="1"/>
    <xf numFmtId="0" fontId="4" fillId="0" borderId="70" xfId="3" applyFont="1" applyBorder="1" applyProtection="1"/>
    <xf numFmtId="0" fontId="4" fillId="0" borderId="71" xfId="3" applyFont="1" applyBorder="1" applyProtection="1"/>
    <xf numFmtId="0" fontId="51" fillId="0" borderId="70" xfId="3" applyFont="1" applyBorder="1" applyProtection="1"/>
    <xf numFmtId="0" fontId="51" fillId="0" borderId="0" xfId="3" applyFont="1" applyBorder="1" applyProtection="1"/>
    <xf numFmtId="0" fontId="51" fillId="0" borderId="71" xfId="3" applyFont="1" applyBorder="1" applyProtection="1"/>
    <xf numFmtId="0" fontId="4" fillId="0" borderId="72" xfId="3" applyFont="1" applyBorder="1" applyProtection="1"/>
    <xf numFmtId="0" fontId="4" fillId="0" borderId="73" xfId="3" applyFont="1" applyBorder="1" applyProtection="1"/>
    <xf numFmtId="0" fontId="4" fillId="0" borderId="74" xfId="3" applyFont="1" applyBorder="1" applyProtection="1"/>
    <xf numFmtId="167" fontId="19" fillId="0" borderId="0" xfId="1" applyFont="1"/>
    <xf numFmtId="168" fontId="3" fillId="0" borderId="13" xfId="1" applyNumberFormat="1" applyFont="1" applyFill="1" applyBorder="1" applyAlignment="1">
      <alignment horizontal="right"/>
    </xf>
    <xf numFmtId="0" fontId="17" fillId="0" borderId="9" xfId="0" applyFont="1" applyBorder="1" applyAlignment="1">
      <alignment horizontal="center"/>
    </xf>
    <xf numFmtId="0" fontId="17" fillId="0" borderId="14" xfId="0" applyFont="1" applyBorder="1" applyAlignment="1">
      <alignment horizontal="center"/>
    </xf>
    <xf numFmtId="0" fontId="17" fillId="0" borderId="10" xfId="0" applyFont="1" applyBorder="1" applyAlignment="1">
      <alignment horizontal="center"/>
    </xf>
    <xf numFmtId="0" fontId="17" fillId="0" borderId="0" xfId="0" applyFont="1" applyAlignment="1">
      <alignment horizontal="center"/>
    </xf>
    <xf numFmtId="0" fontId="19" fillId="0" borderId="0" xfId="0" applyFont="1" applyFill="1" applyBorder="1" applyAlignment="1">
      <alignment horizontal="center"/>
    </xf>
    <xf numFmtId="0" fontId="6" fillId="0" borderId="0" xfId="0" applyFont="1" applyBorder="1" applyAlignment="1">
      <alignment horizontal="center"/>
    </xf>
    <xf numFmtId="0" fontId="17" fillId="0" borderId="9" xfId="0" applyFont="1" applyBorder="1" applyAlignment="1" applyProtection="1">
      <alignment horizontal="center"/>
    </xf>
    <xf numFmtId="175" fontId="4" fillId="5" borderId="0" xfId="0" applyNumberFormat="1" applyFont="1" applyFill="1" applyBorder="1" applyAlignment="1" applyProtection="1">
      <alignment horizontal="center" vertical="center"/>
      <protection locked="0"/>
    </xf>
    <xf numFmtId="0" fontId="74" fillId="17" borderId="17" xfId="0" applyFont="1" applyFill="1" applyBorder="1" applyAlignment="1" applyProtection="1">
      <alignment horizontal="right" vertical="center" textRotation="90"/>
      <protection locked="0"/>
    </xf>
    <xf numFmtId="0" fontId="4" fillId="0" borderId="0" xfId="3" applyFont="1" applyBorder="1" applyAlignment="1" applyProtection="1">
      <alignment wrapText="1"/>
    </xf>
    <xf numFmtId="174" fontId="36" fillId="5" borderId="26" xfId="0" applyNumberFormat="1" applyFont="1" applyFill="1" applyBorder="1" applyAlignment="1" applyProtection="1">
      <alignment horizontal="center"/>
      <protection locked="0"/>
    </xf>
    <xf numFmtId="0" fontId="26" fillId="0" borderId="125" xfId="3" applyFont="1" applyBorder="1" applyProtection="1"/>
    <xf numFmtId="169" fontId="75" fillId="4" borderId="26" xfId="0" applyNumberFormat="1" applyFont="1" applyFill="1" applyBorder="1"/>
    <xf numFmtId="0" fontId="24" fillId="0" borderId="0" xfId="0" applyFont="1" applyBorder="1" applyAlignment="1">
      <alignment horizontal="center"/>
    </xf>
    <xf numFmtId="0" fontId="28" fillId="20" borderId="0" xfId="0" applyFont="1" applyFill="1" applyAlignment="1" applyProtection="1"/>
    <xf numFmtId="169" fontId="6" fillId="4" borderId="10" xfId="0" applyNumberFormat="1" applyFont="1" applyFill="1" applyBorder="1" applyProtection="1"/>
    <xf numFmtId="169" fontId="6" fillId="0" borderId="14" xfId="0" applyNumberFormat="1" applyFont="1" applyBorder="1"/>
    <xf numFmtId="169" fontId="6" fillId="0" borderId="0" xfId="0" applyNumberFormat="1" applyFont="1" applyBorder="1" applyProtection="1"/>
    <xf numFmtId="0" fontId="23" fillId="0" borderId="0" xfId="3" applyFont="1" applyProtection="1">
      <protection locked="0"/>
    </xf>
    <xf numFmtId="0" fontId="7" fillId="4" borderId="0" xfId="0" applyFont="1" applyFill="1" applyBorder="1" applyAlignment="1" applyProtection="1">
      <alignment horizontal="left"/>
    </xf>
    <xf numFmtId="0" fontId="6" fillId="0" borderId="0" xfId="0" applyFont="1" applyAlignment="1" applyProtection="1">
      <alignment horizontal="left" indent="1"/>
    </xf>
    <xf numFmtId="0" fontId="6" fillId="0" borderId="0" xfId="0" applyFont="1" applyFill="1" applyAlignment="1" applyProtection="1">
      <alignment horizontal="left" indent="1"/>
    </xf>
    <xf numFmtId="0" fontId="6" fillId="0" borderId="0" xfId="0" applyFont="1" applyBorder="1" applyAlignment="1" applyProtection="1">
      <alignment horizontal="left" indent="1"/>
    </xf>
    <xf numFmtId="0" fontId="19" fillId="28" borderId="55" xfId="3" applyFont="1" applyFill="1" applyBorder="1" applyProtection="1"/>
    <xf numFmtId="0" fontId="19" fillId="28" borderId="56" xfId="3" applyFont="1" applyFill="1" applyBorder="1" applyProtection="1"/>
    <xf numFmtId="0" fontId="19" fillId="28" borderId="57" xfId="3" applyFont="1" applyFill="1" applyBorder="1" applyProtection="1"/>
    <xf numFmtId="0" fontId="46" fillId="28" borderId="58" xfId="3" applyFont="1" applyFill="1" applyBorder="1" applyProtection="1"/>
    <xf numFmtId="0" fontId="46" fillId="28" borderId="54" xfId="3" applyFont="1" applyFill="1" applyBorder="1" applyProtection="1"/>
    <xf numFmtId="0" fontId="19" fillId="28" borderId="58" xfId="3" applyFont="1" applyFill="1" applyBorder="1" applyProtection="1"/>
    <xf numFmtId="0" fontId="19" fillId="28" borderId="54" xfId="3" applyFont="1" applyFill="1" applyBorder="1" applyProtection="1"/>
    <xf numFmtId="0" fontId="76" fillId="0" borderId="0" xfId="0" applyFont="1" applyProtection="1"/>
    <xf numFmtId="0" fontId="77" fillId="0" borderId="88" xfId="0" applyFont="1" applyBorder="1" applyAlignment="1" applyProtection="1">
      <alignment horizontal="center"/>
    </xf>
    <xf numFmtId="0" fontId="77" fillId="0" borderId="14" xfId="0" applyFont="1" applyBorder="1" applyAlignment="1" applyProtection="1">
      <alignment horizontal="center"/>
    </xf>
    <xf numFmtId="0" fontId="77" fillId="0" borderId="10" xfId="0" applyFont="1" applyBorder="1" applyAlignment="1" applyProtection="1">
      <alignment horizontal="center"/>
    </xf>
    <xf numFmtId="0" fontId="35" fillId="0" borderId="0" xfId="0" applyFont="1" applyFill="1" applyProtection="1"/>
    <xf numFmtId="0" fontId="35" fillId="0" borderId="0" xfId="0" applyFont="1" applyFill="1" applyAlignment="1" applyProtection="1">
      <alignment horizontal="left" indent="1"/>
    </xf>
    <xf numFmtId="167" fontId="35" fillId="0" borderId="0" xfId="1" applyFont="1" applyBorder="1" applyProtection="1"/>
    <xf numFmtId="167" fontId="35" fillId="0" borderId="104" xfId="1" applyFont="1" applyBorder="1" applyProtection="1"/>
    <xf numFmtId="0" fontId="12" fillId="0" borderId="0" xfId="0" applyFont="1" applyBorder="1" applyAlignment="1">
      <alignment horizontal="left"/>
    </xf>
    <xf numFmtId="0" fontId="70" fillId="0" borderId="0" xfId="6" applyFont="1" applyBorder="1" applyAlignment="1" applyProtection="1">
      <alignment horizontal="left"/>
    </xf>
    <xf numFmtId="0" fontId="35" fillId="0" borderId="0" xfId="0" pivotButton="1" applyFont="1"/>
    <xf numFmtId="0" fontId="35" fillId="0" borderId="0" xfId="0" applyFont="1" applyAlignment="1">
      <alignment horizontal="left"/>
    </xf>
    <xf numFmtId="169" fontId="35" fillId="0" borderId="0" xfId="0" applyNumberFormat="1" applyFont="1"/>
    <xf numFmtId="0" fontId="24" fillId="0" borderId="70" xfId="3" applyFont="1" applyBorder="1" applyAlignment="1" applyProtection="1">
      <alignment horizontal="center" vertical="center" wrapText="1"/>
    </xf>
    <xf numFmtId="0" fontId="24" fillId="0" borderId="0" xfId="3" applyFont="1" applyBorder="1" applyAlignment="1" applyProtection="1">
      <alignment horizontal="center" vertical="center" wrapText="1"/>
    </xf>
    <xf numFmtId="0" fontId="24" fillId="0" borderId="71" xfId="3" applyFont="1" applyBorder="1" applyAlignment="1" applyProtection="1">
      <alignment horizontal="center" vertical="center" wrapText="1"/>
    </xf>
    <xf numFmtId="0" fontId="22" fillId="0" borderId="24" xfId="3" applyFont="1" applyBorder="1" applyAlignment="1" applyProtection="1">
      <alignment horizontal="center" vertical="center" wrapText="1"/>
    </xf>
    <xf numFmtId="0" fontId="22" fillId="0" borderId="0" xfId="3" applyFont="1" applyBorder="1" applyAlignment="1" applyProtection="1">
      <alignment horizontal="center" vertical="center" wrapText="1"/>
    </xf>
    <xf numFmtId="0" fontId="22" fillId="0" borderId="64" xfId="3" applyFont="1" applyBorder="1" applyAlignment="1" applyProtection="1">
      <alignment horizontal="center" vertical="center" wrapText="1"/>
    </xf>
    <xf numFmtId="0" fontId="22" fillId="0" borderId="112" xfId="3" applyFont="1" applyBorder="1" applyAlignment="1" applyProtection="1">
      <alignment horizontal="center" vertical="center" wrapText="1"/>
    </xf>
    <xf numFmtId="0" fontId="22" fillId="0" borderId="65" xfId="3" applyFont="1" applyBorder="1" applyAlignment="1" applyProtection="1">
      <alignment horizontal="center" vertical="center" wrapText="1"/>
    </xf>
    <xf numFmtId="0" fontId="22" fillId="0" borderId="3" xfId="3" applyFont="1" applyBorder="1" applyAlignment="1" applyProtection="1">
      <alignment horizontal="center" vertical="center" wrapText="1"/>
    </xf>
    <xf numFmtId="0" fontId="22" fillId="0" borderId="66" xfId="3" applyFont="1" applyBorder="1" applyAlignment="1" applyProtection="1">
      <alignment horizontal="center" vertical="center" wrapText="1"/>
    </xf>
    <xf numFmtId="0" fontId="0" fillId="0" borderId="0" xfId="0"/>
    <xf numFmtId="0" fontId="73" fillId="0" borderId="124" xfId="3" applyFont="1" applyBorder="1" applyAlignment="1" applyProtection="1">
      <alignment horizontal="center" vertical="center"/>
    </xf>
    <xf numFmtId="0" fontId="65" fillId="0" borderId="124" xfId="3" applyFont="1" applyBorder="1" applyAlignment="1" applyProtection="1">
      <alignment horizontal="center" vertical="center"/>
    </xf>
    <xf numFmtId="0" fontId="22" fillId="0" borderId="58" xfId="3" applyFont="1" applyBorder="1" applyAlignment="1" applyProtection="1">
      <alignment horizontal="center" vertical="center" wrapText="1"/>
    </xf>
    <xf numFmtId="0" fontId="22" fillId="0" borderId="54" xfId="3" applyFont="1" applyBorder="1" applyAlignment="1" applyProtection="1">
      <alignment horizontal="center" vertical="center" wrapText="1"/>
    </xf>
    <xf numFmtId="0" fontId="22" fillId="0" borderId="59" xfId="3" applyFont="1" applyBorder="1" applyAlignment="1" applyProtection="1">
      <alignment horizontal="center" vertical="center" wrapText="1"/>
    </xf>
    <xf numFmtId="0" fontId="22" fillId="0" borderId="60" xfId="3" applyFont="1" applyBorder="1" applyAlignment="1" applyProtection="1">
      <alignment horizontal="center" vertical="center" wrapText="1"/>
    </xf>
    <xf numFmtId="0" fontId="22" fillId="0" borderId="61" xfId="3" applyFont="1" applyBorder="1" applyAlignment="1" applyProtection="1">
      <alignment horizontal="center" vertical="center" wrapText="1"/>
    </xf>
    <xf numFmtId="0" fontId="49" fillId="0" borderId="0" xfId="3" applyFont="1" applyAlignment="1" applyProtection="1">
      <alignment wrapText="1"/>
    </xf>
    <xf numFmtId="0" fontId="0" fillId="0" borderId="0" xfId="0" applyAlignment="1" applyProtection="1">
      <alignment wrapText="1"/>
    </xf>
    <xf numFmtId="0" fontId="73" fillId="0" borderId="58" xfId="3" applyFont="1" applyBorder="1" applyAlignment="1" applyProtection="1">
      <alignment horizontal="center" vertical="center"/>
    </xf>
    <xf numFmtId="0" fontId="65" fillId="0" borderId="58" xfId="3" applyFont="1" applyBorder="1" applyAlignment="1" applyProtection="1">
      <alignment horizontal="center" vertical="center"/>
    </xf>
    <xf numFmtId="0" fontId="49" fillId="0" borderId="0" xfId="3" applyFont="1" applyAlignment="1" applyProtection="1">
      <alignment horizontal="left" vertical="top" wrapText="1"/>
    </xf>
    <xf numFmtId="0" fontId="4" fillId="0" borderId="0" xfId="3" applyFont="1" applyBorder="1" applyAlignment="1" applyProtection="1">
      <alignment horizontal="left" vertical="top" wrapText="1"/>
    </xf>
    <xf numFmtId="0" fontId="26" fillId="0" borderId="125" xfId="3" applyFont="1" applyBorder="1" applyAlignment="1" applyProtection="1">
      <alignment horizontal="center" wrapText="1"/>
    </xf>
    <xf numFmtId="0" fontId="26" fillId="0" borderId="25" xfId="3" applyFont="1" applyBorder="1" applyAlignment="1" applyProtection="1">
      <alignment horizontal="center" wrapText="1"/>
    </xf>
    <xf numFmtId="0" fontId="4" fillId="0" borderId="118" xfId="3" applyFont="1" applyBorder="1" applyAlignment="1" applyProtection="1">
      <alignment horizontal="left" vertical="top" wrapText="1"/>
      <protection locked="0"/>
    </xf>
    <xf numFmtId="0" fontId="4" fillId="0" borderId="2" xfId="3" applyFont="1" applyBorder="1" applyAlignment="1" applyProtection="1">
      <alignment horizontal="left" vertical="top" wrapText="1"/>
      <protection locked="0"/>
    </xf>
    <xf numFmtId="0" fontId="4" fillId="0" borderId="119" xfId="3" applyFont="1" applyBorder="1" applyAlignment="1" applyProtection="1">
      <alignment horizontal="left" vertical="top" wrapText="1"/>
      <protection locked="0"/>
    </xf>
    <xf numFmtId="0" fontId="4" fillId="0" borderId="120" xfId="3" applyFont="1" applyBorder="1" applyAlignment="1" applyProtection="1">
      <alignment horizontal="left" vertical="top" wrapText="1"/>
      <protection locked="0"/>
    </xf>
    <xf numFmtId="0" fontId="4" fillId="0" borderId="0" xfId="3" applyFont="1" applyBorder="1" applyAlignment="1" applyProtection="1">
      <alignment horizontal="left" vertical="top" wrapText="1"/>
      <protection locked="0"/>
    </xf>
    <xf numFmtId="0" fontId="4" fillId="0" borderId="121" xfId="3" applyFont="1" applyBorder="1" applyAlignment="1" applyProtection="1">
      <alignment horizontal="left" vertical="top" wrapText="1"/>
      <protection locked="0"/>
    </xf>
    <xf numFmtId="0" fontId="4" fillId="0" borderId="122" xfId="3" applyFont="1" applyBorder="1" applyAlignment="1" applyProtection="1">
      <alignment horizontal="left" vertical="top" wrapText="1"/>
      <protection locked="0"/>
    </xf>
    <xf numFmtId="0" fontId="4" fillId="0" borderId="7" xfId="3" applyFont="1" applyBorder="1" applyAlignment="1" applyProtection="1">
      <alignment horizontal="left" vertical="top" wrapText="1"/>
      <protection locked="0"/>
    </xf>
    <xf numFmtId="0" fontId="4" fillId="0" borderId="123" xfId="3" applyFont="1" applyBorder="1" applyAlignment="1" applyProtection="1">
      <alignment horizontal="left" vertical="top" wrapText="1"/>
      <protection locked="0"/>
    </xf>
    <xf numFmtId="0" fontId="17" fillId="0" borderId="0" xfId="3" applyFont="1" applyFill="1" applyBorder="1" applyAlignment="1" applyProtection="1">
      <alignment horizontal="right" vertical="center" wrapText="1"/>
    </xf>
    <xf numFmtId="14" fontId="4" fillId="5" borderId="0" xfId="0" applyNumberFormat="1" applyFont="1" applyFill="1" applyBorder="1" applyAlignment="1" applyProtection="1">
      <alignment horizontal="center" vertical="center"/>
      <protection locked="0"/>
    </xf>
    <xf numFmtId="49" fontId="4" fillId="5" borderId="0" xfId="0" applyNumberFormat="1" applyFont="1" applyFill="1" applyBorder="1" applyAlignment="1" applyProtection="1">
      <alignment horizontal="left"/>
      <protection locked="0"/>
    </xf>
    <xf numFmtId="174" fontId="4" fillId="5" borderId="0" xfId="0" applyNumberFormat="1" applyFont="1" applyFill="1" applyBorder="1" applyAlignment="1" applyProtection="1">
      <alignment horizontal="left"/>
      <protection locked="0"/>
    </xf>
    <xf numFmtId="0" fontId="4" fillId="5" borderId="20" xfId="0" applyNumberFormat="1" applyFont="1" applyFill="1" applyBorder="1" applyAlignment="1" applyProtection="1">
      <alignment horizontal="left" vertical="top" wrapText="1"/>
      <protection locked="0"/>
    </xf>
    <xf numFmtId="0" fontId="4" fillId="5" borderId="4" xfId="0" applyNumberFormat="1" applyFont="1" applyFill="1" applyBorder="1" applyAlignment="1" applyProtection="1">
      <alignment horizontal="left" vertical="top" wrapText="1"/>
      <protection locked="0"/>
    </xf>
    <xf numFmtId="1" fontId="4" fillId="5" borderId="0" xfId="0" applyNumberFormat="1" applyFont="1" applyFill="1" applyBorder="1" applyAlignment="1" applyProtection="1">
      <alignment horizontal="center"/>
      <protection locked="0"/>
    </xf>
    <xf numFmtId="172" fontId="3" fillId="0" borderId="0" xfId="3" applyNumberFormat="1" applyFont="1" applyAlignment="1" applyProtection="1">
      <alignment horizontal="left" indent="1"/>
    </xf>
    <xf numFmtId="0" fontId="22" fillId="0" borderId="0" xfId="3" applyFont="1" applyAlignment="1" applyProtection="1">
      <alignment horizontal="left" vertical="center" wrapText="1"/>
    </xf>
    <xf numFmtId="0" fontId="4" fillId="5" borderId="52" xfId="0" applyNumberFormat="1" applyFont="1" applyFill="1" applyBorder="1" applyAlignment="1" applyProtection="1">
      <alignment horizontal="left" vertical="top" wrapText="1"/>
      <protection locked="0"/>
    </xf>
    <xf numFmtId="49" fontId="4" fillId="5" borderId="0" xfId="0" applyNumberFormat="1" applyFont="1" applyFill="1" applyBorder="1" applyAlignment="1" applyProtection="1">
      <alignment horizontal="center"/>
      <protection locked="0"/>
    </xf>
    <xf numFmtId="0" fontId="37" fillId="0" borderId="0" xfId="0" applyFont="1"/>
    <xf numFmtId="49" fontId="4" fillId="5" borderId="4" xfId="0" applyNumberFormat="1" applyFont="1" applyFill="1" applyBorder="1" applyAlignment="1" applyProtection="1">
      <alignment horizontal="left"/>
      <protection locked="0"/>
    </xf>
    <xf numFmtId="0" fontId="17" fillId="0" borderId="0" xfId="3" applyFont="1" applyFill="1" applyBorder="1" applyAlignment="1" applyProtection="1">
      <alignment horizontal="center" wrapText="1"/>
    </xf>
    <xf numFmtId="0" fontId="37" fillId="15" borderId="0" xfId="0" applyFont="1" applyFill="1"/>
    <xf numFmtId="0" fontId="37" fillId="10" borderId="0" xfId="0" applyFont="1" applyFill="1"/>
    <xf numFmtId="0" fontId="37" fillId="12" borderId="0" xfId="0" applyFont="1" applyFill="1"/>
    <xf numFmtId="0" fontId="37" fillId="13" borderId="0" xfId="0" applyFont="1" applyFill="1"/>
    <xf numFmtId="0" fontId="37" fillId="9" borderId="0" xfId="0" applyFont="1" applyFill="1"/>
    <xf numFmtId="0" fontId="37" fillId="3" borderId="0" xfId="0" applyFont="1" applyFill="1"/>
    <xf numFmtId="0" fontId="24" fillId="0" borderId="0" xfId="0" applyFont="1" applyBorder="1" applyAlignment="1">
      <alignment horizontal="center" wrapText="1"/>
    </xf>
    <xf numFmtId="0" fontId="24" fillId="0" borderId="0" xfId="0" applyFont="1" applyBorder="1" applyAlignment="1">
      <alignment horizontal="center"/>
    </xf>
    <xf numFmtId="0" fontId="7" fillId="0" borderId="12" xfId="0" applyFont="1" applyFill="1" applyBorder="1" applyAlignment="1">
      <alignment horizontal="left"/>
    </xf>
    <xf numFmtId="0" fontId="6" fillId="0" borderId="0" xfId="0" applyFont="1" applyAlignment="1">
      <alignment horizontal="left" indent="1"/>
    </xf>
    <xf numFmtId="0" fontId="6" fillId="0" borderId="0" xfId="0" applyFont="1" applyBorder="1" applyAlignment="1">
      <alignment horizontal="left" indent="1"/>
    </xf>
    <xf numFmtId="0" fontId="6" fillId="0" borderId="15" xfId="0" applyFont="1" applyBorder="1" applyAlignment="1">
      <alignment horizontal="left" indent="1"/>
    </xf>
    <xf numFmtId="0" fontId="7" fillId="0" borderId="3" xfId="0" applyFont="1" applyBorder="1" applyAlignment="1">
      <alignment horizontal="left"/>
    </xf>
    <xf numFmtId="0" fontId="69" fillId="0" borderId="0" xfId="6" applyAlignment="1">
      <alignment horizontal="left"/>
    </xf>
    <xf numFmtId="0" fontId="6" fillId="0" borderId="0" xfId="0" applyFont="1" applyFill="1" applyAlignment="1">
      <alignment horizontal="left" indent="1"/>
    </xf>
    <xf numFmtId="0" fontId="7" fillId="4" borderId="0" xfId="0" applyFont="1" applyFill="1" applyBorder="1" applyAlignment="1">
      <alignment horizontal="left"/>
    </xf>
    <xf numFmtId="0" fontId="69" fillId="6" borderId="0" xfId="6" applyFill="1" applyBorder="1" applyAlignment="1" applyProtection="1">
      <alignment horizontal="left" vertical="center"/>
      <protection locked="0"/>
    </xf>
    <xf numFmtId="49" fontId="4" fillId="5" borderId="23" xfId="0" applyNumberFormat="1" applyFont="1" applyFill="1" applyBorder="1" applyAlignment="1" applyProtection="1">
      <alignment horizontal="center" vertical="center"/>
      <protection locked="0"/>
    </xf>
    <xf numFmtId="0" fontId="4" fillId="0" borderId="39" xfId="0" applyNumberFormat="1" applyFont="1" applyFill="1" applyBorder="1" applyAlignment="1" applyProtection="1">
      <alignment horizontal="center" vertical="center"/>
      <protection locked="0"/>
    </xf>
    <xf numFmtId="0" fontId="4" fillId="0" borderId="38" xfId="0" applyNumberFormat="1" applyFont="1" applyFill="1" applyBorder="1" applyAlignment="1" applyProtection="1">
      <alignment horizontal="center" vertical="center"/>
      <protection locked="0"/>
    </xf>
    <xf numFmtId="0" fontId="6" fillId="5" borderId="113" xfId="0" applyFont="1" applyFill="1" applyBorder="1" applyAlignment="1">
      <alignment horizontal="left" vertical="top" wrapText="1"/>
    </xf>
    <xf numFmtId="0" fontId="6" fillId="5" borderId="114" xfId="0" applyFont="1" applyFill="1" applyBorder="1" applyAlignment="1">
      <alignment horizontal="left" vertical="top" wrapText="1"/>
    </xf>
    <xf numFmtId="0" fontId="6" fillId="5" borderId="43" xfId="0" applyFont="1" applyFill="1" applyBorder="1" applyAlignment="1">
      <alignment horizontal="left" vertical="top" wrapText="1"/>
    </xf>
    <xf numFmtId="0" fontId="6" fillId="5" borderId="115"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44" xfId="0" applyFont="1" applyFill="1" applyBorder="1" applyAlignment="1">
      <alignment horizontal="left" vertical="top" wrapText="1"/>
    </xf>
    <xf numFmtId="0" fontId="6" fillId="5" borderId="116" xfId="0" applyFont="1" applyFill="1" applyBorder="1" applyAlignment="1">
      <alignment horizontal="left" vertical="top" wrapText="1"/>
    </xf>
    <xf numFmtId="0" fontId="6" fillId="5" borderId="51" xfId="0" applyFont="1" applyFill="1" applyBorder="1" applyAlignment="1">
      <alignment horizontal="left" vertical="top" wrapText="1"/>
    </xf>
    <xf numFmtId="0" fontId="6" fillId="5" borderId="117" xfId="0" applyFont="1" applyFill="1" applyBorder="1" applyAlignment="1">
      <alignment horizontal="left" vertical="top" wrapText="1"/>
    </xf>
    <xf numFmtId="174" fontId="6" fillId="0" borderId="37" xfId="0" applyNumberFormat="1" applyFont="1" applyBorder="1" applyAlignment="1">
      <alignment horizontal="center" wrapText="1"/>
    </xf>
    <xf numFmtId="174" fontId="6" fillId="0" borderId="38" xfId="0" applyNumberFormat="1" applyFont="1" applyBorder="1" applyAlignment="1">
      <alignment horizontal="center" wrapText="1"/>
    </xf>
    <xf numFmtId="0" fontId="6" fillId="0" borderId="37" xfId="0" applyFont="1" applyBorder="1" applyAlignment="1">
      <alignment horizontal="left" wrapText="1"/>
    </xf>
    <xf numFmtId="0" fontId="6" fillId="0" borderId="108" xfId="0" applyFont="1" applyBorder="1" applyAlignment="1">
      <alignment horizontal="left" wrapText="1"/>
    </xf>
    <xf numFmtId="0" fontId="6" fillId="0" borderId="38" xfId="0" applyFont="1" applyBorder="1" applyAlignment="1">
      <alignment horizontal="left" wrapText="1"/>
    </xf>
    <xf numFmtId="0" fontId="6" fillId="4" borderId="37" xfId="0" applyFont="1" applyFill="1" applyBorder="1" applyAlignment="1">
      <alignment horizontal="center" wrapText="1"/>
    </xf>
    <xf numFmtId="0" fontId="6" fillId="4" borderId="38" xfId="0" applyFont="1" applyFill="1" applyBorder="1" applyAlignment="1">
      <alignment horizontal="center" wrapText="1"/>
    </xf>
    <xf numFmtId="0" fontId="6" fillId="0" borderId="0" xfId="0" applyFont="1" applyBorder="1" applyAlignment="1">
      <alignment horizontal="center" wrapText="1"/>
    </xf>
    <xf numFmtId="0" fontId="6" fillId="0" borderId="3" xfId="0" applyFont="1" applyBorder="1" applyAlignment="1">
      <alignment horizontal="center" wrapText="1"/>
    </xf>
    <xf numFmtId="0" fontId="6" fillId="4" borderId="37" xfId="0" applyFont="1" applyFill="1" applyBorder="1" applyAlignment="1">
      <alignment horizontal="left" wrapText="1"/>
    </xf>
    <xf numFmtId="0" fontId="6" fillId="4" borderId="108" xfId="0" applyFont="1" applyFill="1" applyBorder="1" applyAlignment="1">
      <alignment horizontal="left" wrapText="1"/>
    </xf>
    <xf numFmtId="0" fontId="6" fillId="4" borderId="38" xfId="0" applyFont="1" applyFill="1" applyBorder="1" applyAlignment="1">
      <alignment horizontal="left" wrapText="1"/>
    </xf>
    <xf numFmtId="174" fontId="4" fillId="0" borderId="9" xfId="0" applyNumberFormat="1" applyFont="1" applyBorder="1" applyAlignment="1">
      <alignment horizontal="center"/>
    </xf>
    <xf numFmtId="174" fontId="4" fillId="0" borderId="14" xfId="0" applyNumberFormat="1" applyFont="1" applyBorder="1" applyAlignment="1">
      <alignment horizontal="center"/>
    </xf>
    <xf numFmtId="1" fontId="4" fillId="30" borderId="0" xfId="0" applyNumberFormat="1" applyFont="1" applyFill="1" applyBorder="1" applyAlignment="1" applyProtection="1">
      <alignment horizontal="center"/>
      <protection locked="0"/>
    </xf>
    <xf numFmtId="0" fontId="7" fillId="0" borderId="37" xfId="0" applyFont="1" applyBorder="1" applyAlignment="1">
      <alignment horizontal="center" wrapText="1"/>
    </xf>
    <xf numFmtId="0" fontId="7" fillId="0" borderId="108" xfId="0" applyFont="1" applyBorder="1" applyAlignment="1">
      <alignment horizontal="center" wrapText="1"/>
    </xf>
    <xf numFmtId="0" fontId="7" fillId="0" borderId="38" xfId="0" applyFont="1" applyBorder="1" applyAlignment="1">
      <alignment horizontal="center" wrapText="1"/>
    </xf>
    <xf numFmtId="0" fontId="4" fillId="0" borderId="3" xfId="0" applyFont="1" applyBorder="1" applyAlignment="1">
      <alignment horizontal="center" wrapText="1"/>
    </xf>
    <xf numFmtId="0" fontId="4" fillId="0" borderId="32" xfId="0" applyFont="1" applyBorder="1" applyAlignment="1">
      <alignment horizontal="center"/>
    </xf>
    <xf numFmtId="0" fontId="4" fillId="0" borderId="83" xfId="0" applyFont="1" applyBorder="1" applyAlignment="1">
      <alignment horizontal="center"/>
    </xf>
    <xf numFmtId="174" fontId="4" fillId="0" borderId="53" xfId="0" applyNumberFormat="1" applyFont="1" applyBorder="1" applyAlignment="1">
      <alignment horizontal="center"/>
    </xf>
    <xf numFmtId="174" fontId="4" fillId="0" borderId="106" xfId="0" applyNumberFormat="1" applyFont="1" applyBorder="1" applyAlignment="1">
      <alignment horizontal="center"/>
    </xf>
    <xf numFmtId="0" fontId="7" fillId="4" borderId="0" xfId="0" applyFont="1" applyFill="1" applyBorder="1" applyAlignment="1" applyProtection="1">
      <alignment horizontal="left"/>
    </xf>
    <xf numFmtId="0" fontId="7" fillId="0" borderId="3" xfId="0" applyFont="1" applyBorder="1" applyAlignment="1" applyProtection="1">
      <alignment horizontal="left"/>
    </xf>
    <xf numFmtId="0" fontId="35" fillId="0" borderId="0" xfId="0" applyFont="1"/>
    <xf numFmtId="0" fontId="7" fillId="0" borderId="12" xfId="0" applyFont="1" applyFill="1" applyBorder="1" applyAlignment="1" applyProtection="1">
      <alignment horizontal="left"/>
    </xf>
    <xf numFmtId="0" fontId="6" fillId="0" borderId="0" xfId="0" applyFont="1" applyBorder="1" applyAlignment="1" applyProtection="1">
      <alignment horizontal="left" indent="1"/>
    </xf>
    <xf numFmtId="0" fontId="6" fillId="0" borderId="15" xfId="0" applyFont="1" applyBorder="1" applyAlignment="1" applyProtection="1">
      <alignment horizontal="left" indent="1"/>
    </xf>
    <xf numFmtId="0" fontId="6" fillId="0" borderId="0" xfId="0" applyFont="1" applyAlignment="1" applyProtection="1">
      <alignment horizontal="left" indent="1"/>
    </xf>
    <xf numFmtId="0" fontId="6" fillId="0" borderId="0" xfId="0" applyFont="1" applyFill="1" applyAlignment="1" applyProtection="1">
      <alignment horizontal="left" indent="1"/>
    </xf>
    <xf numFmtId="0" fontId="44" fillId="0" borderId="127" xfId="3" applyFont="1" applyBorder="1" applyProtection="1"/>
    <xf numFmtId="0" fontId="44" fillId="0" borderId="128" xfId="3" applyFont="1" applyBorder="1" applyProtection="1"/>
    <xf numFmtId="0" fontId="4" fillId="0" borderId="129" xfId="3" applyFont="1" applyBorder="1" applyProtection="1"/>
    <xf numFmtId="0" fontId="4" fillId="0" borderId="130" xfId="3" applyFont="1" applyBorder="1" applyProtection="1"/>
    <xf numFmtId="0" fontId="44" fillId="0" borderId="129" xfId="3" applyFont="1" applyBorder="1" applyProtection="1"/>
    <xf numFmtId="0" fontId="44" fillId="0" borderId="130" xfId="3" applyFont="1" applyBorder="1" applyProtection="1"/>
    <xf numFmtId="0" fontId="44" fillId="0" borderId="131" xfId="3" applyFont="1" applyBorder="1" applyProtection="1"/>
    <xf numFmtId="0" fontId="44" fillId="0" borderId="132" xfId="3" applyFont="1" applyBorder="1" applyProtection="1"/>
    <xf numFmtId="0" fontId="36" fillId="0" borderId="132" xfId="3" applyFont="1" applyBorder="1" applyAlignment="1" applyProtection="1">
      <alignment horizontal="left" vertical="top" wrapText="1"/>
    </xf>
    <xf numFmtId="0" fontId="4" fillId="0" borderId="132" xfId="3" applyFont="1" applyBorder="1" applyProtection="1"/>
    <xf numFmtId="0" fontId="44" fillId="0" borderId="133" xfId="3" applyFont="1" applyBorder="1" applyProtection="1"/>
    <xf numFmtId="0" fontId="78" fillId="0" borderId="126" xfId="3" applyFont="1" applyBorder="1" applyProtection="1"/>
    <xf numFmtId="0" fontId="80" fillId="0" borderId="2" xfId="3" applyFont="1" applyBorder="1" applyAlignment="1" applyProtection="1"/>
    <xf numFmtId="0" fontId="81" fillId="0" borderId="0" xfId="3" applyFont="1" applyFill="1" applyBorder="1" applyAlignment="1" applyProtection="1">
      <alignment horizontal="right" vertical="center"/>
    </xf>
    <xf numFmtId="0" fontId="82" fillId="0" borderId="0" xfId="3" applyFont="1" applyAlignment="1" applyProtection="1">
      <alignment vertical="center"/>
      <protection locked="0"/>
    </xf>
    <xf numFmtId="0" fontId="81" fillId="0" borderId="0" xfId="3" applyFont="1" applyFill="1" applyBorder="1" applyAlignment="1" applyProtection="1">
      <alignment horizontal="right" vertical="center" wrapText="1"/>
    </xf>
    <xf numFmtId="0" fontId="81" fillId="0" borderId="0" xfId="3" applyFont="1" applyProtection="1"/>
    <xf numFmtId="0" fontId="82" fillId="0" borderId="0" xfId="3" applyFont="1" applyFill="1" applyBorder="1" applyAlignment="1" applyProtection="1">
      <alignment horizontal="left"/>
      <protection locked="0"/>
    </xf>
    <xf numFmtId="0" fontId="82" fillId="0" borderId="0" xfId="3" applyFont="1"/>
    <xf numFmtId="0" fontId="81" fillId="0" borderId="0" xfId="3" applyFont="1" applyFill="1" applyBorder="1" applyAlignment="1" applyProtection="1">
      <alignment horizontal="right"/>
    </xf>
    <xf numFmtId="0" fontId="81" fillId="0" borderId="0" xfId="3" applyFont="1" applyAlignment="1" applyProtection="1">
      <alignment horizontal="right"/>
    </xf>
    <xf numFmtId="0" fontId="81" fillId="0" borderId="0" xfId="3" applyFont="1" applyAlignment="1" applyProtection="1">
      <alignment horizontal="left"/>
    </xf>
    <xf numFmtId="0" fontId="79" fillId="0" borderId="2" xfId="3" applyFont="1" applyBorder="1" applyAlignment="1" applyProtection="1"/>
    <xf numFmtId="0" fontId="83" fillId="0" borderId="0" xfId="0" applyFont="1"/>
    <xf numFmtId="0" fontId="83" fillId="0" borderId="0" xfId="3" applyFont="1" applyProtection="1"/>
    <xf numFmtId="0" fontId="80" fillId="0" borderId="0" xfId="3" applyFont="1" applyBorder="1" applyAlignment="1" applyProtection="1"/>
    <xf numFmtId="0" fontId="84" fillId="0" borderId="0" xfId="0" applyFont="1"/>
    <xf numFmtId="0" fontId="85" fillId="0" borderId="0" xfId="0" applyFont="1"/>
    <xf numFmtId="0" fontId="86" fillId="0" borderId="0" xfId="0" applyFont="1" applyAlignment="1"/>
    <xf numFmtId="0" fontId="82" fillId="0" borderId="0" xfId="0" applyFont="1"/>
    <xf numFmtId="0" fontId="86" fillId="0" borderId="0" xfId="0" applyFont="1" applyAlignment="1" applyProtection="1"/>
    <xf numFmtId="0" fontId="82" fillId="0" borderId="0" xfId="0" applyFont="1" applyProtection="1"/>
    <xf numFmtId="0" fontId="84" fillId="0" borderId="0" xfId="0" applyFont="1" applyProtection="1"/>
  </cellXfs>
  <cellStyles count="10">
    <cellStyle name="Comma" xfId="1" builtinId="3"/>
    <cellStyle name="Comma 2" xfId="4"/>
    <cellStyle name="Currency" xfId="9" builtinId="4"/>
    <cellStyle name="Hyperlink" xfId="6" builtinId="8" customBuiltin="1"/>
    <cellStyle name="Hyperlink 2" xfId="7"/>
    <cellStyle name="Normal" xfId="0" builtinId="0"/>
    <cellStyle name="Normal 2" xfId="3"/>
    <cellStyle name="Normal 2 2" xfId="8"/>
    <cellStyle name="Percent" xfId="2" builtinId="5"/>
    <cellStyle name="Percent 2" xfId="5"/>
  </cellStyles>
  <dxfs count="60">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9" formatCode="_(&quot;$&quot;* #,##0_);_(&quot;$&quot;* \(#,##0\);_(&quot;$&quot;* &quot;-&quot;??_);_(@_)"/>
    </dxf>
    <dxf>
      <font>
        <color theme="0" tint="-0.34998626667073579"/>
      </font>
      <fill>
        <patternFill patternType="solid">
          <bgColor theme="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34998626667073579"/>
        </patternFill>
      </fill>
    </dxf>
    <dxf>
      <font>
        <b/>
        <i val="0"/>
      </font>
      <fill>
        <patternFill>
          <bgColor theme="0" tint="-0.34998626667073579"/>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34998626667073579"/>
        </patternFill>
      </fill>
    </dxf>
    <dxf>
      <font>
        <b/>
        <i val="0"/>
      </font>
      <fill>
        <patternFill>
          <bgColor theme="0" tint="-0.34998626667073579"/>
        </patternFill>
      </fill>
    </dxf>
    <dxf>
      <font>
        <b/>
        <i val="0"/>
      </font>
      <fill>
        <patternFill>
          <bgColor theme="0" tint="-0.14996795556505021"/>
        </patternFill>
      </fill>
    </dxf>
    <dxf>
      <font>
        <color rgb="FFFF0000"/>
      </font>
    </dxf>
    <dxf>
      <font>
        <color rgb="FFFF0000"/>
      </font>
    </dxf>
    <dxf>
      <font>
        <b/>
        <i val="0"/>
        <color rgb="FFFF0000"/>
      </font>
    </dxf>
    <dxf>
      <fill>
        <patternFill>
          <bgColor rgb="FFFFFF99"/>
        </patternFill>
      </fill>
    </dxf>
    <dxf>
      <font>
        <color theme="0" tint="-0.34998626667073579"/>
      </font>
      <fill>
        <patternFill>
          <fgColor theme="0"/>
          <bgColor theme="0"/>
        </patternFill>
      </fill>
    </dxf>
    <dxf>
      <font>
        <strike val="0"/>
        <color theme="0" tint="-0.34998626667073579"/>
      </font>
      <fill>
        <patternFill patternType="none">
          <bgColor auto="1"/>
        </patternFill>
      </fill>
    </dxf>
    <dxf>
      <font>
        <strike val="0"/>
        <color theme="0" tint="-0.34998626667073579"/>
      </font>
      <fill>
        <patternFill patternType="none">
          <bgColor auto="1"/>
        </patternFill>
      </fill>
    </dxf>
    <dxf>
      <fill>
        <patternFill>
          <bgColor theme="0"/>
        </patternFill>
      </fill>
    </dxf>
    <dxf>
      <font>
        <color theme="0" tint="-0.34998626667073579"/>
      </font>
      <fill>
        <patternFill>
          <bgColor theme="0"/>
        </patternFill>
      </fill>
    </dxf>
    <dxf>
      <font>
        <color auto="1"/>
      </font>
      <fill>
        <patternFill>
          <bgColor theme="0"/>
        </patternFill>
      </fill>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color theme="0" tint="-0.34998626667073579"/>
      </font>
      <fill>
        <patternFill>
          <bgColor theme="0"/>
        </patternFill>
      </fill>
    </dxf>
    <dxf>
      <fill>
        <patternFill>
          <bgColor rgb="FF97CC62"/>
        </patternFill>
      </fill>
    </dxf>
    <dxf>
      <fill>
        <patternFill>
          <bgColor rgb="FF97CC62"/>
        </patternFill>
      </fill>
    </dxf>
    <dxf>
      <fill>
        <patternFill>
          <bgColor rgb="FF97CC62"/>
        </patternFill>
      </fill>
    </dxf>
    <dxf>
      <fill>
        <patternFill>
          <bgColor rgb="FF97CC62"/>
        </patternFill>
      </fill>
    </dxf>
    <dxf>
      <fill>
        <patternFill>
          <bgColor rgb="FF97CC62"/>
        </patternFill>
      </fill>
    </dxf>
    <dxf>
      <font>
        <color theme="0" tint="-0.34998626667073579"/>
      </font>
      <fill>
        <patternFill patternType="solid">
          <bgColor theme="0"/>
        </patternFill>
      </fill>
    </dxf>
    <dxf>
      <font>
        <color theme="0" tint="-0.34998626667073579"/>
      </font>
    </dxf>
    <dxf>
      <font>
        <color theme="0" tint="-0.34998626667073579"/>
      </font>
      <fill>
        <patternFill>
          <bgColor theme="0"/>
        </patternFill>
      </fill>
    </dxf>
    <dxf>
      <font>
        <color theme="0" tint="-0.34998626667073579"/>
      </font>
      <fill>
        <patternFill patternType="solid">
          <bgColor theme="0"/>
        </patternFill>
      </fill>
    </dxf>
    <dxf>
      <font>
        <color rgb="FFFF0000"/>
      </font>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color rgb="FFFF0000"/>
      </font>
    </dxf>
    <dxf>
      <font>
        <color rgb="FFFF0000"/>
      </font>
    </dxf>
    <dxf>
      <font>
        <color theme="0"/>
      </font>
      <fill>
        <patternFill patternType="none">
          <bgColor auto="1"/>
        </patternFill>
      </fill>
      <border>
        <left/>
        <right/>
        <top/>
        <bottom/>
        <vertical/>
        <horizontal/>
      </border>
    </dxf>
    <dxf>
      <font>
        <color rgb="FFFF0000"/>
      </font>
    </dxf>
    <dxf>
      <font>
        <color rgb="FFFF0000"/>
      </font>
    </dxf>
    <dxf>
      <font>
        <color theme="0"/>
      </font>
      <fill>
        <patternFill>
          <bgColor theme="0"/>
        </patternFill>
      </fill>
      <border>
        <left/>
        <right/>
        <top/>
        <bottom/>
        <vertical/>
        <horizontal/>
      </border>
    </dxf>
    <dxf>
      <font>
        <strike val="0"/>
        <color theme="0"/>
      </font>
      <fill>
        <patternFill>
          <bgColor theme="0"/>
        </patternFill>
      </fill>
      <border>
        <left/>
        <right/>
        <top/>
        <bottom/>
      </border>
    </dxf>
  </dxfs>
  <tableStyles count="0" defaultTableStyle="TableStyleMedium2" defaultPivotStyle="PivotStyleLight16"/>
  <colors>
    <mruColors>
      <color rgb="FFE34763"/>
      <color rgb="FF575757"/>
      <color rgb="FFFFFF99"/>
      <color rgb="FF97CC62"/>
      <color rgb="FF71C220"/>
      <color rgb="FF7FC03E"/>
      <color rgb="FF71AB37"/>
      <color rgb="FF99CC00"/>
      <color rgb="FFCCCC00"/>
      <color rgb="FF00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69936264963002"/>
          <c:y val="0.30761839854404815"/>
          <c:w val="0.69306682938075892"/>
          <c:h val="0.62290816969306906"/>
        </c:manualLayout>
      </c:layout>
      <c:barChart>
        <c:barDir val="bar"/>
        <c:grouping val="stacked"/>
        <c:varyColors val="0"/>
        <c:ser>
          <c:idx val="1"/>
          <c:order val="0"/>
          <c:spPr>
            <a:solidFill>
              <a:schemeClr val="bg1">
                <a:lumMod val="65000"/>
              </a:schemeClr>
            </a:solidFill>
          </c:spPr>
          <c:invertIfNegative val="0"/>
          <c:dPt>
            <c:idx val="0"/>
            <c:invertIfNegative val="0"/>
            <c:bubble3D val="0"/>
            <c:spPr>
              <a:solidFill>
                <a:schemeClr val="accent1"/>
              </a:solidFill>
            </c:spPr>
          </c:dPt>
          <c:dPt>
            <c:idx val="1"/>
            <c:invertIfNegative val="0"/>
            <c:bubble3D val="0"/>
            <c:spPr>
              <a:solidFill>
                <a:schemeClr val="accent2"/>
              </a:solidFill>
            </c:spPr>
          </c:dPt>
          <c:dPt>
            <c:idx val="2"/>
            <c:invertIfNegative val="0"/>
            <c:bubble3D val="0"/>
            <c:spPr>
              <a:solidFill>
                <a:schemeClr val="accent3"/>
              </a:solidFill>
            </c:spPr>
          </c:dPt>
          <c:dPt>
            <c:idx val="3"/>
            <c:invertIfNegative val="0"/>
            <c:bubble3D val="0"/>
            <c:spPr>
              <a:solidFill>
                <a:schemeClr val="accent4"/>
              </a:solidFill>
            </c:spPr>
          </c:dPt>
          <c:dPt>
            <c:idx val="4"/>
            <c:invertIfNegative val="0"/>
            <c:bubble3D val="0"/>
            <c:spPr>
              <a:solidFill>
                <a:schemeClr val="accent5"/>
              </a:solidFill>
            </c:spPr>
          </c:dPt>
          <c:dPt>
            <c:idx val="5"/>
            <c:invertIfNegative val="0"/>
            <c:bubble3D val="0"/>
            <c:spPr>
              <a:solidFill>
                <a:schemeClr val="bg2">
                  <a:lumMod val="50000"/>
                </a:schemeClr>
              </a:solidFill>
            </c:spPr>
          </c:dPt>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Analytics!$C$13:$C$20</c15:sqref>
                  </c15:fullRef>
                </c:ext>
              </c:extLst>
              <c:f>(Analytics!$C$13:$C$18,Analytics!$C$20)</c:f>
              <c:strCache>
                <c:ptCount val="7"/>
                <c:pt idx="0">
                  <c:v>Personnel</c:v>
                </c:pt>
                <c:pt idx="1">
                  <c:v>Travel</c:v>
                </c:pt>
                <c:pt idx="2">
                  <c:v>Consultants</c:v>
                </c:pt>
                <c:pt idx="3">
                  <c:v>Capital Equipment</c:v>
                </c:pt>
                <c:pt idx="4">
                  <c:v>Other Direct Costs</c:v>
                </c:pt>
                <c:pt idx="5">
                  <c:v>Sub-awards</c:v>
                </c:pt>
                <c:pt idx="6">
                  <c:v>Indirect Cost</c:v>
                </c:pt>
              </c:strCache>
            </c:strRef>
          </c:cat>
          <c:val>
            <c:numRef>
              <c:extLst>
                <c:ext xmlns:c15="http://schemas.microsoft.com/office/drawing/2012/chart" uri="{02D57815-91ED-43cb-92C2-25804820EDAC}">
                  <c15:fullRef>
                    <c15:sqref>Analytics!$O$13:$O$20</c15:sqref>
                  </c15:fullRef>
                </c:ext>
              </c:extLst>
              <c:f>(Analytics!$O$13:$O$18,Analytics!$O$20)</c:f>
              <c:numCache>
                <c:formatCode>_(* #,##0_);_(* \(#,##0\);_(* "-"??_);_(@_)</c:formatCode>
                <c:ptCount val="7"/>
                <c:pt idx="0" formatCode="_(&quot;$&quot;* #,##0_);_(&quot;$&quot;* \(#,##0\);_(&quot;$&quot;* &quot;-&quot;??_);_(@_)">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50"/>
        <c:overlap val="100"/>
        <c:axId val="260876736"/>
        <c:axId val="260877128"/>
      </c:barChart>
      <c:catAx>
        <c:axId val="260876736"/>
        <c:scaling>
          <c:orientation val="maxMin"/>
        </c:scaling>
        <c:delete val="0"/>
        <c:axPos val="l"/>
        <c:numFmt formatCode="General" sourceLinked="0"/>
        <c:majorTickMark val="none"/>
        <c:minorTickMark val="none"/>
        <c:tickLblPos val="nextTo"/>
        <c:crossAx val="260877128"/>
        <c:crosses val="autoZero"/>
        <c:auto val="1"/>
        <c:lblAlgn val="ctr"/>
        <c:lblOffset val="100"/>
        <c:noMultiLvlLbl val="0"/>
      </c:catAx>
      <c:valAx>
        <c:axId val="260877128"/>
        <c:scaling>
          <c:orientation val="minMax"/>
        </c:scaling>
        <c:delete val="0"/>
        <c:axPos val="t"/>
        <c:majorGridlines>
          <c:spPr>
            <a:ln>
              <a:prstDash val="sysDash"/>
            </a:ln>
          </c:spPr>
        </c:majorGridlines>
        <c:numFmt formatCode="_(&quot;$&quot;* #,##0_);_(&quot;$&quot;* \(#,##0\);_(&quot;$&quot;* &quot;-&quot;??_);_(@_)" sourceLinked="1"/>
        <c:majorTickMark val="none"/>
        <c:minorTickMark val="none"/>
        <c:tickLblPos val="nextTo"/>
        <c:txPr>
          <a:bodyPr rot="5400000" vert="horz" anchor="ctr" anchorCtr="1"/>
          <a:lstStyle/>
          <a:p>
            <a:pPr>
              <a:defRPr/>
            </a:pPr>
            <a:endParaRPr lang="en-US"/>
          </a:p>
        </c:txPr>
        <c:crossAx val="260876736"/>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Analytics!$C$13</c:f>
              <c:strCache>
                <c:ptCount val="1"/>
                <c:pt idx="0">
                  <c:v>Personnel</c:v>
                </c:pt>
              </c:strCache>
            </c:strRef>
          </c:tx>
          <c:invertIfNegative val="0"/>
          <c:val>
            <c:numRef>
              <c:f>Analytics!$E$13:$N$13</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Analytics!$C$14</c:f>
              <c:strCache>
                <c:ptCount val="1"/>
                <c:pt idx="0">
                  <c:v>Travel</c:v>
                </c:pt>
              </c:strCache>
            </c:strRef>
          </c:tx>
          <c:invertIfNegative val="0"/>
          <c:val>
            <c:numRef>
              <c:f>Analytics!$E$14:$N$14</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Analytics!$C$15</c:f>
              <c:strCache>
                <c:ptCount val="1"/>
                <c:pt idx="0">
                  <c:v>Consultants</c:v>
                </c:pt>
              </c:strCache>
            </c:strRef>
          </c:tx>
          <c:invertIfNegative val="0"/>
          <c:val>
            <c:numRef>
              <c:f>Analytics!$E$15:$N$15</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Analytics!$C$16</c:f>
              <c:strCache>
                <c:ptCount val="1"/>
                <c:pt idx="0">
                  <c:v>Capital Equipment</c:v>
                </c:pt>
              </c:strCache>
            </c:strRef>
          </c:tx>
          <c:invertIfNegative val="0"/>
          <c:val>
            <c:numRef>
              <c:f>Analytics!$E$16:$N$16</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Analytics!$C$17</c:f>
              <c:strCache>
                <c:ptCount val="1"/>
                <c:pt idx="0">
                  <c:v>Other Direct Costs</c:v>
                </c:pt>
              </c:strCache>
            </c:strRef>
          </c:tx>
          <c:invertIfNegative val="0"/>
          <c:val>
            <c:numRef>
              <c:f>Analytics!$E$17:$N$17</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Analytics!$C$18</c:f>
              <c:strCache>
                <c:ptCount val="1"/>
                <c:pt idx="0">
                  <c:v>Sub-awards</c:v>
                </c:pt>
              </c:strCache>
            </c:strRef>
          </c:tx>
          <c:spPr>
            <a:solidFill>
              <a:schemeClr val="bg2">
                <a:lumMod val="50000"/>
              </a:schemeClr>
            </a:solidFill>
          </c:spPr>
          <c:invertIfNegative val="0"/>
          <c:val>
            <c:numRef>
              <c:f>Analytics!$E$18:$N$18</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Analytics!$C$20</c:f>
              <c:strCache>
                <c:ptCount val="1"/>
                <c:pt idx="0">
                  <c:v>Indirect Cost</c:v>
                </c:pt>
              </c:strCache>
            </c:strRef>
          </c:tx>
          <c:spPr>
            <a:solidFill>
              <a:schemeClr val="bg1">
                <a:lumMod val="65000"/>
              </a:schemeClr>
            </a:solidFill>
          </c:spPr>
          <c:invertIfNegative val="0"/>
          <c:val>
            <c:numRef>
              <c:f>Analytics!$E$20:$N$20</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overlap val="100"/>
        <c:axId val="260877912"/>
        <c:axId val="554854112"/>
      </c:barChart>
      <c:catAx>
        <c:axId val="260877912"/>
        <c:scaling>
          <c:orientation val="minMax"/>
        </c:scaling>
        <c:delete val="0"/>
        <c:axPos val="b"/>
        <c:title>
          <c:tx>
            <c:rich>
              <a:bodyPr/>
              <a:lstStyle/>
              <a:p>
                <a:pPr>
                  <a:defRPr/>
                </a:pPr>
                <a:r>
                  <a:rPr lang="en-US"/>
                  <a:t>Period</a:t>
                </a:r>
              </a:p>
            </c:rich>
          </c:tx>
          <c:layout>
            <c:manualLayout>
              <c:xMode val="edge"/>
              <c:yMode val="edge"/>
              <c:x val="0.82638985951446353"/>
              <c:y val="0.81302285566264509"/>
            </c:manualLayout>
          </c:layout>
          <c:overlay val="0"/>
        </c:title>
        <c:majorTickMark val="none"/>
        <c:minorTickMark val="none"/>
        <c:tickLblPos val="nextTo"/>
        <c:crossAx val="554854112"/>
        <c:crosses val="autoZero"/>
        <c:auto val="1"/>
        <c:lblAlgn val="ctr"/>
        <c:lblOffset val="100"/>
        <c:noMultiLvlLbl val="0"/>
      </c:catAx>
      <c:valAx>
        <c:axId val="554854112"/>
        <c:scaling>
          <c:orientation val="minMax"/>
        </c:scaling>
        <c:delete val="0"/>
        <c:axPos val="l"/>
        <c:majorGridlines>
          <c:spPr>
            <a:ln>
              <a:prstDash val="sysDash"/>
            </a:ln>
          </c:spPr>
        </c:majorGridlines>
        <c:numFmt formatCode="_(&quot;$&quot;* #,##0_);_(&quot;$&quot;* \(#,##0\);_(&quot;$&quot;* &quot;-&quot;??_);_(@_)" sourceLinked="1"/>
        <c:majorTickMark val="none"/>
        <c:minorTickMark val="none"/>
        <c:tickLblPos val="nextTo"/>
        <c:crossAx val="260877912"/>
        <c:crosses val="autoZero"/>
        <c:crossBetween val="between"/>
      </c:valAx>
    </c:plotArea>
    <c:legend>
      <c:legendPos val="r"/>
      <c:layout>
        <c:manualLayout>
          <c:xMode val="edge"/>
          <c:yMode val="edge"/>
          <c:x val="0.83270960360724144"/>
          <c:y val="5.6966828614508296E-2"/>
          <c:w val="0.16729044977891874"/>
          <c:h val="0.7055979529357762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69936264963002"/>
          <c:y val="0.22311753906742898"/>
          <c:w val="0.67287337680549264"/>
          <c:h val="0.75489575798720765"/>
        </c:manualLayout>
      </c:layout>
      <c:barChart>
        <c:barDir val="bar"/>
        <c:grouping val="stacked"/>
        <c:varyColors val="0"/>
        <c:ser>
          <c:idx val="1"/>
          <c:order val="0"/>
          <c:spPr>
            <a:solidFill>
              <a:schemeClr val="bg1">
                <a:lumMod val="65000"/>
              </a:schemeClr>
            </a:solidFill>
          </c:spPr>
          <c:invertIfNegative val="0"/>
          <c:dPt>
            <c:idx val="0"/>
            <c:invertIfNegative val="0"/>
            <c:bubble3D val="0"/>
            <c:spPr>
              <a:solidFill>
                <a:schemeClr val="accent1"/>
              </a:solidFill>
            </c:spPr>
          </c:dPt>
          <c:dPt>
            <c:idx val="1"/>
            <c:invertIfNegative val="0"/>
            <c:bubble3D val="0"/>
            <c:spPr>
              <a:solidFill>
                <a:schemeClr val="accent2"/>
              </a:solidFill>
            </c:spPr>
          </c:dPt>
          <c:dPt>
            <c:idx val="2"/>
            <c:invertIfNegative val="0"/>
            <c:bubble3D val="0"/>
            <c:spPr>
              <a:solidFill>
                <a:schemeClr val="accent3"/>
              </a:solidFill>
            </c:spPr>
          </c:dPt>
          <c:dPt>
            <c:idx val="3"/>
            <c:invertIfNegative val="0"/>
            <c:bubble3D val="0"/>
            <c:spPr>
              <a:solidFill>
                <a:schemeClr val="accent4"/>
              </a:solidFill>
            </c:spPr>
          </c:dPt>
          <c:dPt>
            <c:idx val="4"/>
            <c:invertIfNegative val="0"/>
            <c:bubble3D val="0"/>
            <c:spPr>
              <a:solidFill>
                <a:schemeClr val="accent5"/>
              </a:solidFill>
            </c:spPr>
          </c:dPt>
          <c:dPt>
            <c:idx val="5"/>
            <c:invertIfNegative val="0"/>
            <c:bubble3D val="0"/>
            <c:spPr>
              <a:solidFill>
                <a:schemeClr val="bg2">
                  <a:lumMod val="50000"/>
                </a:schemeClr>
              </a:solidFill>
            </c:spPr>
          </c:dPt>
          <c:cat>
            <c:strRef>
              <c:f>Analytics!$C$43:$C$62</c:f>
              <c:strCache>
                <c:ptCount val="5"/>
                <c:pt idx="0">
                  <c:v>N/A</c:v>
                </c:pt>
                <c:pt idx="1">
                  <c:v>N/A</c:v>
                </c:pt>
                <c:pt idx="2">
                  <c:v>N/A</c:v>
                </c:pt>
                <c:pt idx="3">
                  <c:v>N/A</c:v>
                </c:pt>
                <c:pt idx="4">
                  <c:v>N/A</c:v>
                </c:pt>
              </c:strCache>
            </c:strRef>
          </c:cat>
          <c:val>
            <c:numRef>
              <c:f>Analytics!$C$43:$C$62</c:f>
              <c:numCache>
                <c:formatCode>General</c:formatCode>
                <c:ptCount val="5"/>
                <c:pt idx="0">
                  <c:v>0</c:v>
                </c:pt>
                <c:pt idx="1">
                  <c:v>0</c:v>
                </c:pt>
                <c:pt idx="2">
                  <c:v>0</c:v>
                </c:pt>
                <c:pt idx="3">
                  <c:v>0</c:v>
                </c:pt>
                <c:pt idx="4">
                  <c:v>0</c:v>
                </c:pt>
              </c:numCache>
            </c:numRef>
          </c:val>
        </c:ser>
        <c:ser>
          <c:idx val="0"/>
          <c:order val="1"/>
          <c:spPr>
            <a:solidFill>
              <a:schemeClr val="bg1">
                <a:lumMod val="50000"/>
              </a:schemeClr>
            </a:solid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Analytics!$C$43:$C$62</c:f>
              <c:strCache>
                <c:ptCount val="5"/>
                <c:pt idx="0">
                  <c:v>N/A</c:v>
                </c:pt>
                <c:pt idx="1">
                  <c:v>N/A</c:v>
                </c:pt>
                <c:pt idx="2">
                  <c:v>N/A</c:v>
                </c:pt>
                <c:pt idx="3">
                  <c:v>N/A</c:v>
                </c:pt>
                <c:pt idx="4">
                  <c:v>N/A</c:v>
                </c:pt>
              </c:strCache>
            </c:strRef>
          </c:cat>
          <c:val>
            <c:numRef>
              <c:f>Analytics!$O$43:$O$62</c:f>
              <c:numCache>
                <c:formatCode>_(* #,##0_);_(* \(#,##0\);_(* "-"??_);_(@_)</c:formatCode>
                <c:ptCount val="5"/>
                <c:pt idx="0" formatCode="_(&quot;$&quot;* #,##0_);_(&quot;$&quot;* \(#,##0\);_(&quot;$&quot;* &quot;-&quot;??_);_(@_)">
                  <c:v>0</c:v>
                </c:pt>
                <c:pt idx="1">
                  <c:v>0</c:v>
                </c:pt>
                <c:pt idx="2">
                  <c:v>0</c:v>
                </c:pt>
                <c:pt idx="3">
                  <c:v>0</c:v>
                </c:pt>
                <c:pt idx="4">
                  <c:v>0</c:v>
                </c:pt>
              </c:numCache>
            </c:numRef>
          </c:val>
        </c:ser>
        <c:dLbls>
          <c:showLegendKey val="0"/>
          <c:showVal val="0"/>
          <c:showCatName val="0"/>
          <c:showSerName val="0"/>
          <c:showPercent val="0"/>
          <c:showBubbleSize val="0"/>
        </c:dLbls>
        <c:gapWidth val="50"/>
        <c:overlap val="100"/>
        <c:axId val="554854896"/>
        <c:axId val="554855288"/>
      </c:barChart>
      <c:catAx>
        <c:axId val="554854896"/>
        <c:scaling>
          <c:orientation val="maxMin"/>
        </c:scaling>
        <c:delete val="0"/>
        <c:axPos val="l"/>
        <c:numFmt formatCode="General" sourceLinked="1"/>
        <c:majorTickMark val="none"/>
        <c:minorTickMark val="none"/>
        <c:tickLblPos val="nextTo"/>
        <c:crossAx val="554855288"/>
        <c:crosses val="autoZero"/>
        <c:auto val="1"/>
        <c:lblAlgn val="ctr"/>
        <c:lblOffset val="100"/>
        <c:tickLblSkip val="1"/>
        <c:noMultiLvlLbl val="0"/>
      </c:catAx>
      <c:valAx>
        <c:axId val="554855288"/>
        <c:scaling>
          <c:orientation val="minMax"/>
        </c:scaling>
        <c:delete val="0"/>
        <c:axPos val="t"/>
        <c:majorGridlines>
          <c:spPr>
            <a:ln>
              <a:prstDash val="sysDash"/>
            </a:ln>
          </c:spPr>
        </c:majorGridlines>
        <c:numFmt formatCode="&quot;$&quot;#,##0" sourceLinked="0"/>
        <c:majorTickMark val="none"/>
        <c:minorTickMark val="none"/>
        <c:tickLblPos val="nextTo"/>
        <c:txPr>
          <a:bodyPr rot="5400000" vert="horz" anchor="ctr" anchorCtr="0"/>
          <a:lstStyle/>
          <a:p>
            <a:pPr>
              <a:defRPr/>
            </a:pPr>
            <a:endParaRPr lang="en-US"/>
          </a:p>
        </c:txPr>
        <c:crossAx val="554854896"/>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1755765817792339"/>
          <c:y val="4.2756797931206805E-2"/>
          <c:w val="0.67855794103876044"/>
          <c:h val="0.85920634758544634"/>
        </c:manualLayout>
      </c:layout>
      <c:barChart>
        <c:barDir val="col"/>
        <c:grouping val="stacked"/>
        <c:varyColors val="0"/>
        <c:ser>
          <c:idx val="0"/>
          <c:order val="0"/>
          <c:tx>
            <c:strRef>
              <c:f>Analytics!$C$43</c:f>
              <c:strCache>
                <c:ptCount val="1"/>
                <c:pt idx="0">
                  <c:v>N/A</c:v>
                </c:pt>
              </c:strCache>
            </c:strRef>
          </c:tx>
          <c:invertIfNegative val="0"/>
          <c:val>
            <c:numRef>
              <c:f>Analytics!$E$43:$N$43</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Analytics!$C$44</c:f>
              <c:strCache>
                <c:ptCount val="1"/>
                <c:pt idx="0">
                  <c:v>N/A</c:v>
                </c:pt>
              </c:strCache>
            </c:strRef>
          </c:tx>
          <c:invertIfNegative val="0"/>
          <c:val>
            <c:numRef>
              <c:f>Analytics!$E$44:$N$44</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Analytics!$C$45</c:f>
              <c:strCache>
                <c:ptCount val="1"/>
                <c:pt idx="0">
                  <c:v>N/A</c:v>
                </c:pt>
              </c:strCache>
            </c:strRef>
          </c:tx>
          <c:invertIfNegative val="0"/>
          <c:val>
            <c:numRef>
              <c:f>Analytics!$E$45:$N$45</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Analytics!$C$46</c:f>
              <c:strCache>
                <c:ptCount val="1"/>
                <c:pt idx="0">
                  <c:v>N/A</c:v>
                </c:pt>
              </c:strCache>
            </c:strRef>
          </c:tx>
          <c:invertIfNegative val="0"/>
          <c:val>
            <c:numRef>
              <c:f>Analytics!$E$46:$N$46</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Analytics!$C$47</c:f>
              <c:strCache>
                <c:ptCount val="1"/>
                <c:pt idx="0">
                  <c:v>N/A</c:v>
                </c:pt>
              </c:strCache>
            </c:strRef>
          </c:tx>
          <c:invertIfNegative val="0"/>
          <c:val>
            <c:numRef>
              <c:f>Analytics!$E$47:$N$47</c:f>
              <c:numCache>
                <c:formatCode>_(* #,##0_);_(* \(#,##0\);_(* "-"??_);_(@_)</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Analytics!$C$48</c:f>
              <c:strCache>
                <c:ptCount val="1"/>
                <c:pt idx="0">
                  <c:v>N/A</c:v>
                </c:pt>
              </c:strCache>
            </c:strRef>
          </c:tx>
          <c:invertIfNegative val="0"/>
          <c:val>
            <c:numRef>
              <c:f>Analytics!$E$48:$N$48</c:f>
            </c:numRef>
          </c:val>
        </c:ser>
        <c:ser>
          <c:idx val="6"/>
          <c:order val="6"/>
          <c:tx>
            <c:strRef>
              <c:f>Analytics!$C$49</c:f>
              <c:strCache>
                <c:ptCount val="1"/>
                <c:pt idx="0">
                  <c:v>N/A</c:v>
                </c:pt>
              </c:strCache>
            </c:strRef>
          </c:tx>
          <c:invertIfNegative val="0"/>
          <c:val>
            <c:numRef>
              <c:f>Analytics!$E$49:$N$49</c:f>
            </c:numRef>
          </c:val>
        </c:ser>
        <c:ser>
          <c:idx val="7"/>
          <c:order val="7"/>
          <c:tx>
            <c:strRef>
              <c:f>Analytics!$C$50</c:f>
              <c:strCache>
                <c:ptCount val="1"/>
                <c:pt idx="0">
                  <c:v>N/A</c:v>
                </c:pt>
              </c:strCache>
            </c:strRef>
          </c:tx>
          <c:invertIfNegative val="0"/>
          <c:val>
            <c:numRef>
              <c:f>Analytics!$E$50:$N$50</c:f>
            </c:numRef>
          </c:val>
        </c:ser>
        <c:ser>
          <c:idx val="8"/>
          <c:order val="8"/>
          <c:tx>
            <c:strRef>
              <c:f>Analytics!$C$51</c:f>
              <c:strCache>
                <c:ptCount val="1"/>
                <c:pt idx="0">
                  <c:v>N/A</c:v>
                </c:pt>
              </c:strCache>
            </c:strRef>
          </c:tx>
          <c:invertIfNegative val="0"/>
          <c:val>
            <c:numRef>
              <c:f>Analytics!$E$51:$N$51</c:f>
            </c:numRef>
          </c:val>
        </c:ser>
        <c:ser>
          <c:idx val="9"/>
          <c:order val="9"/>
          <c:tx>
            <c:strRef>
              <c:f>Analytics!$C$52</c:f>
              <c:strCache>
                <c:ptCount val="1"/>
                <c:pt idx="0">
                  <c:v>N/A</c:v>
                </c:pt>
              </c:strCache>
            </c:strRef>
          </c:tx>
          <c:invertIfNegative val="0"/>
          <c:val>
            <c:numRef>
              <c:f>Analytics!$E$52:$N$52</c:f>
            </c:numRef>
          </c:val>
        </c:ser>
        <c:ser>
          <c:idx val="10"/>
          <c:order val="10"/>
          <c:tx>
            <c:strRef>
              <c:f>Analytics!$C$53</c:f>
              <c:strCache>
                <c:ptCount val="1"/>
                <c:pt idx="0">
                  <c:v>N/A</c:v>
                </c:pt>
              </c:strCache>
            </c:strRef>
          </c:tx>
          <c:invertIfNegative val="0"/>
          <c:val>
            <c:numRef>
              <c:f>Analytics!$E$53:$N$53</c:f>
            </c:numRef>
          </c:val>
        </c:ser>
        <c:ser>
          <c:idx val="11"/>
          <c:order val="11"/>
          <c:tx>
            <c:strRef>
              <c:f>Analytics!$C$54</c:f>
              <c:strCache>
                <c:ptCount val="1"/>
                <c:pt idx="0">
                  <c:v>N/A</c:v>
                </c:pt>
              </c:strCache>
            </c:strRef>
          </c:tx>
          <c:invertIfNegative val="0"/>
          <c:val>
            <c:numRef>
              <c:f>Analytics!$E$54:$N$54</c:f>
            </c:numRef>
          </c:val>
        </c:ser>
        <c:ser>
          <c:idx val="12"/>
          <c:order val="12"/>
          <c:tx>
            <c:strRef>
              <c:f>Analytics!$C$55</c:f>
              <c:strCache>
                <c:ptCount val="1"/>
                <c:pt idx="0">
                  <c:v>N/A</c:v>
                </c:pt>
              </c:strCache>
            </c:strRef>
          </c:tx>
          <c:invertIfNegative val="0"/>
          <c:val>
            <c:numRef>
              <c:f>Analytics!$E$55:$N$55</c:f>
            </c:numRef>
          </c:val>
        </c:ser>
        <c:ser>
          <c:idx val="13"/>
          <c:order val="13"/>
          <c:tx>
            <c:strRef>
              <c:f>Analytics!$C$56</c:f>
              <c:strCache>
                <c:ptCount val="1"/>
                <c:pt idx="0">
                  <c:v>N/A</c:v>
                </c:pt>
              </c:strCache>
            </c:strRef>
          </c:tx>
          <c:invertIfNegative val="0"/>
          <c:val>
            <c:numRef>
              <c:f>Analytics!$E$56:$N$56</c:f>
            </c:numRef>
          </c:val>
        </c:ser>
        <c:ser>
          <c:idx val="14"/>
          <c:order val="14"/>
          <c:tx>
            <c:strRef>
              <c:f>Analytics!$C$57</c:f>
              <c:strCache>
                <c:ptCount val="1"/>
                <c:pt idx="0">
                  <c:v>N/A</c:v>
                </c:pt>
              </c:strCache>
            </c:strRef>
          </c:tx>
          <c:invertIfNegative val="0"/>
          <c:val>
            <c:numRef>
              <c:f>Analytics!$E$57:$N$57</c:f>
            </c:numRef>
          </c:val>
        </c:ser>
        <c:ser>
          <c:idx val="15"/>
          <c:order val="15"/>
          <c:tx>
            <c:strRef>
              <c:f>Analytics!$C$58</c:f>
              <c:strCache>
                <c:ptCount val="1"/>
                <c:pt idx="0">
                  <c:v>N/A</c:v>
                </c:pt>
              </c:strCache>
            </c:strRef>
          </c:tx>
          <c:invertIfNegative val="0"/>
          <c:val>
            <c:numRef>
              <c:f>Analytics!$E$58:$N$58</c:f>
            </c:numRef>
          </c:val>
        </c:ser>
        <c:ser>
          <c:idx val="16"/>
          <c:order val="16"/>
          <c:tx>
            <c:strRef>
              <c:f>Analytics!$C$59</c:f>
              <c:strCache>
                <c:ptCount val="1"/>
                <c:pt idx="0">
                  <c:v>N/A</c:v>
                </c:pt>
              </c:strCache>
            </c:strRef>
          </c:tx>
          <c:invertIfNegative val="0"/>
          <c:val>
            <c:numRef>
              <c:f>Analytics!$E$59:$N$59</c:f>
            </c:numRef>
          </c:val>
        </c:ser>
        <c:ser>
          <c:idx val="17"/>
          <c:order val="17"/>
          <c:tx>
            <c:strRef>
              <c:f>Analytics!$C$60</c:f>
              <c:strCache>
                <c:ptCount val="1"/>
                <c:pt idx="0">
                  <c:v>N/A</c:v>
                </c:pt>
              </c:strCache>
            </c:strRef>
          </c:tx>
          <c:invertIfNegative val="0"/>
          <c:val>
            <c:numRef>
              <c:f>Analytics!$E$60:$N$60</c:f>
            </c:numRef>
          </c:val>
        </c:ser>
        <c:ser>
          <c:idx val="18"/>
          <c:order val="18"/>
          <c:tx>
            <c:strRef>
              <c:f>Analytics!$C$61</c:f>
              <c:strCache>
                <c:ptCount val="1"/>
                <c:pt idx="0">
                  <c:v>N/A</c:v>
                </c:pt>
              </c:strCache>
            </c:strRef>
          </c:tx>
          <c:invertIfNegative val="0"/>
          <c:val>
            <c:numRef>
              <c:f>Analytics!$E$61:$N$61</c:f>
            </c:numRef>
          </c:val>
        </c:ser>
        <c:ser>
          <c:idx val="19"/>
          <c:order val="19"/>
          <c:tx>
            <c:strRef>
              <c:f>Analytics!$C$62</c:f>
              <c:strCache>
                <c:ptCount val="1"/>
                <c:pt idx="0">
                  <c:v>N/A</c:v>
                </c:pt>
              </c:strCache>
            </c:strRef>
          </c:tx>
          <c:invertIfNegative val="0"/>
          <c:val>
            <c:numRef>
              <c:f>Analytics!$E$62:$N$62</c:f>
            </c:numRef>
          </c:val>
        </c:ser>
        <c:dLbls>
          <c:showLegendKey val="0"/>
          <c:showVal val="0"/>
          <c:showCatName val="0"/>
          <c:showSerName val="0"/>
          <c:showPercent val="0"/>
          <c:showBubbleSize val="0"/>
        </c:dLbls>
        <c:gapWidth val="50"/>
        <c:overlap val="100"/>
        <c:axId val="313342464"/>
        <c:axId val="313342856"/>
      </c:barChart>
      <c:catAx>
        <c:axId val="313342464"/>
        <c:scaling>
          <c:orientation val="minMax"/>
        </c:scaling>
        <c:delete val="0"/>
        <c:axPos val="b"/>
        <c:title>
          <c:tx>
            <c:rich>
              <a:bodyPr/>
              <a:lstStyle/>
              <a:p>
                <a:pPr>
                  <a:defRPr/>
                </a:pPr>
                <a:r>
                  <a:rPr lang="en-US"/>
                  <a:t>Period</a:t>
                </a:r>
              </a:p>
            </c:rich>
          </c:tx>
          <c:layout>
            <c:manualLayout>
              <c:xMode val="edge"/>
              <c:yMode val="edge"/>
              <c:x val="0.81105439471252494"/>
              <c:y val="0.91973420441022613"/>
            </c:manualLayout>
          </c:layout>
          <c:overlay val="0"/>
        </c:title>
        <c:majorTickMark val="none"/>
        <c:minorTickMark val="none"/>
        <c:tickLblPos val="nextTo"/>
        <c:crossAx val="313342856"/>
        <c:crosses val="autoZero"/>
        <c:auto val="1"/>
        <c:lblAlgn val="ctr"/>
        <c:lblOffset val="100"/>
        <c:noMultiLvlLbl val="0"/>
      </c:catAx>
      <c:valAx>
        <c:axId val="313342856"/>
        <c:scaling>
          <c:orientation val="minMax"/>
        </c:scaling>
        <c:delete val="0"/>
        <c:axPos val="l"/>
        <c:majorGridlines/>
        <c:numFmt formatCode="&quot;$&quot;#,##0" sourceLinked="0"/>
        <c:majorTickMark val="none"/>
        <c:minorTickMark val="none"/>
        <c:tickLblPos val="nextTo"/>
        <c:crossAx val="313342464"/>
        <c:crosses val="autoZero"/>
        <c:crossBetween val="between"/>
      </c:valAx>
    </c:plotArea>
    <c:legend>
      <c:legendPos val="r"/>
      <c:layout>
        <c:manualLayout>
          <c:xMode val="edge"/>
          <c:yMode val="edge"/>
          <c:x val="0.80587248681768875"/>
          <c:y val="2.9658718315284535E-2"/>
          <c:w val="0.1941275131823112"/>
          <c:h val="0.87414519845894589"/>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www.ciff.org"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254016</xdr:colOff>
      <xdr:row>34</xdr:row>
      <xdr:rowOff>52918</xdr:rowOff>
    </xdr:from>
    <xdr:to>
      <xdr:col>13</xdr:col>
      <xdr:colOff>285750</xdr:colOff>
      <xdr:row>41</xdr:row>
      <xdr:rowOff>158751</xdr:rowOff>
    </xdr:to>
    <xdr:grpSp>
      <xdr:nvGrpSpPr>
        <xdr:cNvPr id="2" name="Group 1"/>
        <xdr:cNvGrpSpPr/>
      </xdr:nvGrpSpPr>
      <xdr:grpSpPr>
        <a:xfrm>
          <a:off x="8008487" y="6350624"/>
          <a:ext cx="3438322" cy="1450539"/>
          <a:chOff x="7291932" y="5439834"/>
          <a:chExt cx="3529526" cy="1439333"/>
        </a:xfrm>
      </xdr:grpSpPr>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5583" y="5778501"/>
            <a:ext cx="1285875" cy="7239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grpSp>
        <xdr:nvGrpSpPr>
          <xdr:cNvPr id="25" name="Group 24"/>
          <xdr:cNvGrpSpPr/>
        </xdr:nvGrpSpPr>
        <xdr:grpSpPr>
          <a:xfrm>
            <a:off x="7291932" y="5439834"/>
            <a:ext cx="3130145" cy="1439333"/>
            <a:chOff x="2667000" y="2468563"/>
            <a:chExt cx="3610328" cy="1924050"/>
          </a:xfrm>
        </xdr:grpSpPr>
        <xdr:pic>
          <xdr:nvPicPr>
            <xdr:cNvPr id="26" name="Picture 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98900" y="2468563"/>
              <a:ext cx="1282700" cy="19240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27" name="Picture 2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0" y="2468563"/>
              <a:ext cx="747713" cy="138271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sp macro="" textlink="">
          <xdr:nvSpPr>
            <xdr:cNvPr id="28" name="Oval 27"/>
            <xdr:cNvSpPr/>
          </xdr:nvSpPr>
          <xdr:spPr>
            <a:xfrm>
              <a:off x="2766132" y="3299532"/>
              <a:ext cx="416512" cy="3314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9" name="Oval 28"/>
            <xdr:cNvSpPr/>
          </xdr:nvSpPr>
          <xdr:spPr>
            <a:xfrm>
              <a:off x="3890022" y="3403954"/>
              <a:ext cx="336550" cy="3032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pic>
          <xdr:nvPicPr>
            <xdr:cNvPr id="30" name="Picture 29"/>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4150" r="24853"/>
            <a:stretch/>
          </xdr:blipFill>
          <xdr:spPr bwMode="auto">
            <a:xfrm>
              <a:off x="3414713" y="2927043"/>
              <a:ext cx="437164" cy="5334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sp macro="" textlink="">
          <xdr:nvSpPr>
            <xdr:cNvPr id="10" name="Oval 9"/>
            <xdr:cNvSpPr/>
          </xdr:nvSpPr>
          <xdr:spPr>
            <a:xfrm>
              <a:off x="5940778" y="3220037"/>
              <a:ext cx="336550" cy="3032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editAs="oneCell">
    <xdr:from>
      <xdr:col>9</xdr:col>
      <xdr:colOff>52917</xdr:colOff>
      <xdr:row>24</xdr:row>
      <xdr:rowOff>158750</xdr:rowOff>
    </xdr:from>
    <xdr:to>
      <xdr:col>11</xdr:col>
      <xdr:colOff>139770</xdr:colOff>
      <xdr:row>29</xdr:row>
      <xdr:rowOff>96344</xdr:rowOff>
    </xdr:to>
    <xdr:pic>
      <xdr:nvPicPr>
        <xdr:cNvPr id="4" name="Picture 3"/>
        <xdr:cNvPicPr>
          <a:picLocks noChangeAspect="1"/>
        </xdr:cNvPicPr>
      </xdr:nvPicPr>
      <xdr:blipFill>
        <a:blip xmlns:r="http://schemas.openxmlformats.org/officeDocument/2006/relationships" r:embed="rId5"/>
        <a:stretch>
          <a:fillRect/>
        </a:stretch>
      </xdr:blipFill>
      <xdr:spPr>
        <a:xfrm>
          <a:off x="7672917" y="4476750"/>
          <a:ext cx="1780186" cy="890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465666</xdr:colOff>
      <xdr:row>0</xdr:row>
      <xdr:rowOff>74084</xdr:rowOff>
    </xdr:from>
    <xdr:to>
      <xdr:col>11</xdr:col>
      <xdr:colOff>740834</xdr:colOff>
      <xdr:row>2</xdr:row>
      <xdr:rowOff>199453</xdr:rowOff>
    </xdr:to>
    <xdr:pic>
      <xdr:nvPicPr>
        <xdr:cNvPr id="4" name="Picture 3" descr="https://ciff.org/static/img/logo.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50916" y="74084"/>
          <a:ext cx="1968501" cy="47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239180</xdr:colOff>
      <xdr:row>23</xdr:row>
      <xdr:rowOff>52914</xdr:rowOff>
    </xdr:from>
    <xdr:to>
      <xdr:col>7</xdr:col>
      <xdr:colOff>264583</xdr:colOff>
      <xdr:row>37</xdr:row>
      <xdr:rowOff>21166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920750</xdr:colOff>
      <xdr:row>23</xdr:row>
      <xdr:rowOff>67732</xdr:rowOff>
    </xdr:from>
    <xdr:to>
      <xdr:col>14</xdr:col>
      <xdr:colOff>878416</xdr:colOff>
      <xdr:row>39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239180</xdr:colOff>
      <xdr:row>65</xdr:row>
      <xdr:rowOff>52914</xdr:rowOff>
    </xdr:from>
    <xdr:to>
      <xdr:col>6</xdr:col>
      <xdr:colOff>910166</xdr:colOff>
      <xdr:row>84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920750</xdr:colOff>
      <xdr:row>65</xdr:row>
      <xdr:rowOff>131231</xdr:rowOff>
    </xdr:from>
    <xdr:to>
      <xdr:col>14</xdr:col>
      <xdr:colOff>878416</xdr:colOff>
      <xdr:row>85</xdr:row>
      <xdr:rowOff>21166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i Kofmehl" refreshedDate="41955.348109606479" createdVersion="4" refreshedVersion="5" minRefreshableVersion="3" recordCount="673">
  <cacheSource type="worksheet">
    <worksheetSource ref="B5:AI678" sheet="Budget Details"/>
  </cacheSource>
  <cacheFields count="34">
    <cacheField name="ID" numFmtId="0">
      <sharedItems containsBlank="1" containsMixedTypes="1" containsNumber="1" containsInteger="1" minValue="1" maxValue="200"/>
    </cacheField>
    <cacheField name="Additional Dimension" numFmtId="0">
      <sharedItems containsBlank="1" count="5">
        <m/>
        <s v="Additional Dimension"/>
        <s v="A" u="1"/>
        <s v="B" u="1"/>
        <s v="C" u="1"/>
      </sharedItems>
    </cacheField>
    <cacheField name="Description" numFmtId="0">
      <sharedItems containsBlank="1"/>
    </cacheField>
    <cacheField name="Purpose" numFmtId="0">
      <sharedItems containsBlank="1"/>
    </cacheField>
    <cacheField name="Unit Cost" numFmtId="0">
      <sharedItems containsBlank="1" containsMixedTypes="1" containsNumber="1" containsInteger="1" minValue="1" maxValue="1"/>
    </cacheField>
    <cacheField name="Period 1 _x000a_Quantity" numFmtId="0">
      <sharedItems containsBlank="1" containsMixedTypes="1" containsNumber="1" containsInteger="1" minValue="0" maxValue="0"/>
    </cacheField>
    <cacheField name="Period 2 _x000a_Quantity" numFmtId="0">
      <sharedItems containsBlank="1" containsMixedTypes="1" containsNumber="1" containsInteger="1" minValue="0" maxValue="0"/>
    </cacheField>
    <cacheField name="Period 3 _x000a_Quantity" numFmtId="0">
      <sharedItems containsBlank="1" containsMixedTypes="1" containsNumber="1" containsInteger="1" minValue="0" maxValue="0"/>
    </cacheField>
    <cacheField name="Period 4 _x000a_Quantity" numFmtId="0">
      <sharedItems containsBlank="1" containsMixedTypes="1" containsNumber="1" containsInteger="1" minValue="0" maxValue="0"/>
    </cacheField>
    <cacheField name="Period 5 _x000a_Quantity" numFmtId="0">
      <sharedItems containsBlank="1" containsMixedTypes="1" containsNumber="1" containsInteger="1" minValue="0" maxValue="0"/>
    </cacheField>
    <cacheField name="Period 6 _x000a_Quantity" numFmtId="0">
      <sharedItems containsBlank="1" containsMixedTypes="1" containsNumber="1" containsInteger="1" minValue="0" maxValue="0"/>
    </cacheField>
    <cacheField name="Period 7 _x000a_Quantity" numFmtId="0">
      <sharedItems containsBlank="1" containsMixedTypes="1" containsNumber="1" containsInteger="1" minValue="0" maxValue="0"/>
    </cacheField>
    <cacheField name="Period 8 _x000a_Quantity" numFmtId="0">
      <sharedItems containsBlank="1" containsMixedTypes="1" containsNumber="1" containsInteger="1" minValue="0" maxValue="0"/>
    </cacheField>
    <cacheField name="Period 9 _x000a_Quantity" numFmtId="0">
      <sharedItems containsBlank="1" containsMixedTypes="1" containsNumber="1" containsInteger="1" minValue="0" maxValue="0"/>
    </cacheField>
    <cacheField name="Period 10 _x000a_Quantity" numFmtId="0">
      <sharedItems containsBlank="1" containsMixedTypes="1" containsNumber="1" containsInteger="1" minValue="0" maxValue="0"/>
    </cacheField>
    <cacheField name="Addtl. Info_x000a_1" numFmtId="0">
      <sharedItems containsBlank="1"/>
    </cacheField>
    <cacheField name="Addtl. Info_x000a_2" numFmtId="0">
      <sharedItems containsBlank="1"/>
    </cacheField>
    <cacheField name="Notes" numFmtId="0">
      <sharedItems containsBlank="1"/>
    </cacheField>
    <cacheField name="Attribute 1" numFmtId="0">
      <sharedItems containsBlank="1"/>
    </cacheField>
    <cacheField name="Attribute 2" numFmtId="0">
      <sharedItems containsBlank="1"/>
    </cacheField>
    <cacheField name="Period 1 _x000a_Amount" numFmtId="0">
      <sharedItems containsBlank="1" containsMixedTypes="1" containsNumber="1" containsInteger="1" minValue="0" maxValue="0"/>
    </cacheField>
    <cacheField name="Period 2 _x000a_Amount" numFmtId="0">
      <sharedItems containsBlank="1" containsMixedTypes="1" containsNumber="1" containsInteger="1" minValue="0" maxValue="0"/>
    </cacheField>
    <cacheField name="Period 3 _x000a_Amount" numFmtId="0">
      <sharedItems containsBlank="1" containsMixedTypes="1" containsNumber="1" containsInteger="1" minValue="0" maxValue="0"/>
    </cacheField>
    <cacheField name="Period 4 _x000a_Amount" numFmtId="0">
      <sharedItems containsBlank="1" containsMixedTypes="1" containsNumber="1" containsInteger="1" minValue="0" maxValue="0"/>
    </cacheField>
    <cacheField name="Period 5 _x000a_Amount" numFmtId="0">
      <sharedItems containsBlank="1" containsMixedTypes="1" containsNumber="1" containsInteger="1" minValue="0" maxValue="0"/>
    </cacheField>
    <cacheField name="Period 6 _x000a_Amount" numFmtId="0">
      <sharedItems containsBlank="1" containsMixedTypes="1" containsNumber="1" containsInteger="1" minValue="0" maxValue="0"/>
    </cacheField>
    <cacheField name="Period 7 _x000a_Amount" numFmtId="0">
      <sharedItems containsBlank="1" containsMixedTypes="1" containsNumber="1" containsInteger="1" minValue="0" maxValue="0"/>
    </cacheField>
    <cacheField name="Period 8 _x000a_Amount" numFmtId="0">
      <sharedItems containsBlank="1" containsMixedTypes="1" containsNumber="1" containsInteger="1" minValue="0" maxValue="0"/>
    </cacheField>
    <cacheField name="Period 9 _x000a_Amount" numFmtId="0">
      <sharedItems containsBlank="1" containsMixedTypes="1" containsNumber="1" containsInteger="1" minValue="0" maxValue="0"/>
    </cacheField>
    <cacheField name="Period 10 _x000a_Amount" numFmtId="0">
      <sharedItems containsBlank="1" containsMixedTypes="1" containsNumber="1" containsInteger="1" minValue="0" maxValue="0"/>
    </cacheField>
    <cacheField name="TOTAL AMOUNT" numFmtId="0">
      <sharedItems containsBlank="1" containsMixedTypes="1" containsNumber="1" containsInteger="1" minValue="0" maxValue="0"/>
    </cacheField>
    <cacheField name="TOTAL UNITS" numFmtId="0">
      <sharedItems containsBlank="1" containsMixedTypes="1" containsNumber="1" containsInteger="1" minValue="0" maxValue="0"/>
    </cacheField>
    <cacheField name="% of Total Direct Cost" numFmtId="0">
      <sharedItems containsBlank="1" containsMixedTypes="1" containsNumber="1" containsInteger="1" minValue="0" maxValue="0"/>
    </cacheField>
    <cacheField name="Category" numFmtId="0">
      <sharedItems containsBlank="1" count="22">
        <s v="[empty]"/>
        <s v="Personnel Total"/>
        <s v="Personnel Header"/>
        <s v="Personnel"/>
        <s v="Travel Total"/>
        <s v="Travel Header"/>
        <s v="Travel"/>
        <s v="Consultants Total"/>
        <s v="Consultants Header"/>
        <s v="Consultants"/>
        <s v="Equipment Total"/>
        <s v="Capital Equipment Header"/>
        <s v="Capital Equipment"/>
        <s v="Other Direct Costs Total"/>
        <s v="Other Direct Costs Header"/>
        <s v="Other Direct Costs"/>
        <s v="Sub-awards Total"/>
        <s v="Sub-awards Header"/>
        <s v="Sub-awards"/>
        <m/>
        <s v="Indirect Cost"/>
        <s v="Other Direct Tot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3">
  <r>
    <m/>
    <x v="0"/>
    <m/>
    <m/>
    <m/>
    <m/>
    <m/>
    <m/>
    <m/>
    <m/>
    <m/>
    <m/>
    <m/>
    <m/>
    <m/>
    <m/>
    <m/>
    <m/>
    <m/>
    <m/>
    <m/>
    <m/>
    <m/>
    <m/>
    <m/>
    <m/>
    <m/>
    <m/>
    <m/>
    <m/>
    <m/>
    <m/>
    <m/>
    <x v="0"/>
  </r>
  <r>
    <s v="Personnel"/>
    <x v="0"/>
    <m/>
    <m/>
    <m/>
    <n v="0"/>
    <n v="0"/>
    <n v="0"/>
    <n v="0"/>
    <n v="0"/>
    <n v="0"/>
    <n v="0"/>
    <n v="0"/>
    <n v="0"/>
    <n v="0"/>
    <m/>
    <m/>
    <m/>
    <m/>
    <m/>
    <n v="0"/>
    <n v="0"/>
    <n v="0"/>
    <n v="0"/>
    <n v="0"/>
    <n v="0"/>
    <n v="0"/>
    <n v="0"/>
    <n v="0"/>
    <n v="0"/>
    <n v="0"/>
    <n v="0"/>
    <n v="0"/>
    <x v="1"/>
  </r>
  <r>
    <m/>
    <x v="1"/>
    <s v="Name"/>
    <s v="Job Title"/>
    <s v="Annual Salary per FTE"/>
    <s v="Period 1 FTE Allocation"/>
    <s v="Period 2 FTE  Allocation"/>
    <s v="Period 3 FTE  Allocation"/>
    <s v="Period 4 FTE  Allocation"/>
    <s v="Period 5 FTE  Allocation"/>
    <s v="Period 6 FTE  Allocation"/>
    <s v="Period 7 FTE  Allocation"/>
    <s v="Period 8 FTE  Allocation"/>
    <s v="Period 9 FTE  Allocation"/>
    <s v="Period 10 FTE  Allocation"/>
    <s v="% Inflation (Annualized)"/>
    <s v="% Benefits"/>
    <s v="Notes (optional)"/>
    <s v="Addtl. Attribute 1 (optional)"/>
    <s v="Addtl. Attribute 2 (optional)"/>
    <s v="Period 1 Personnel Cost"/>
    <s v="Period 2 Personnel Cost"/>
    <s v="Period 3 Personnel Cost"/>
    <s v="Period 4 Personnel Cost"/>
    <s v="Period 5 Personnel Cost"/>
    <s v="Period 6 Personnel Cost"/>
    <s v="Period 7 Personnel Cost"/>
    <s v="Period 8 Personnel Cost"/>
    <s v="Period 9 Personnel Cost"/>
    <s v="Period 10 Personnel Cost"/>
    <s v="Total Personnel Cost"/>
    <s v="Total FTE Allocation"/>
    <s v="% of Total Amount"/>
    <x v="2"/>
  </r>
  <r>
    <n v="1"/>
    <x v="0"/>
    <m/>
    <m/>
    <m/>
    <m/>
    <m/>
    <m/>
    <m/>
    <m/>
    <m/>
    <m/>
    <m/>
    <m/>
    <m/>
    <m/>
    <m/>
    <m/>
    <m/>
    <m/>
    <n v="0"/>
    <n v="0"/>
    <n v="0"/>
    <n v="0"/>
    <n v="0"/>
    <n v="0"/>
    <n v="0"/>
    <n v="0"/>
    <n v="0"/>
    <n v="0"/>
    <n v="0"/>
    <n v="0"/>
    <n v="0"/>
    <x v="3"/>
  </r>
  <r>
    <n v="2"/>
    <x v="0"/>
    <m/>
    <m/>
    <m/>
    <m/>
    <m/>
    <m/>
    <m/>
    <m/>
    <m/>
    <m/>
    <m/>
    <m/>
    <m/>
    <m/>
    <m/>
    <m/>
    <m/>
    <m/>
    <n v="0"/>
    <n v="0"/>
    <n v="0"/>
    <n v="0"/>
    <n v="0"/>
    <n v="0"/>
    <n v="0"/>
    <n v="0"/>
    <n v="0"/>
    <n v="0"/>
    <n v="0"/>
    <n v="0"/>
    <n v="0"/>
    <x v="3"/>
  </r>
  <r>
    <n v="3"/>
    <x v="0"/>
    <m/>
    <m/>
    <m/>
    <m/>
    <m/>
    <m/>
    <m/>
    <m/>
    <m/>
    <m/>
    <m/>
    <m/>
    <m/>
    <m/>
    <m/>
    <m/>
    <m/>
    <m/>
    <n v="0"/>
    <n v="0"/>
    <n v="0"/>
    <n v="0"/>
    <n v="0"/>
    <n v="0"/>
    <n v="0"/>
    <n v="0"/>
    <n v="0"/>
    <n v="0"/>
    <n v="0"/>
    <n v="0"/>
    <n v="0"/>
    <x v="3"/>
  </r>
  <r>
    <n v="4"/>
    <x v="0"/>
    <m/>
    <m/>
    <m/>
    <m/>
    <m/>
    <m/>
    <m/>
    <m/>
    <m/>
    <m/>
    <m/>
    <m/>
    <m/>
    <m/>
    <m/>
    <m/>
    <m/>
    <m/>
    <n v="0"/>
    <n v="0"/>
    <n v="0"/>
    <n v="0"/>
    <n v="0"/>
    <n v="0"/>
    <n v="0"/>
    <n v="0"/>
    <n v="0"/>
    <n v="0"/>
    <n v="0"/>
    <n v="0"/>
    <n v="0"/>
    <x v="3"/>
  </r>
  <r>
    <n v="5"/>
    <x v="0"/>
    <m/>
    <m/>
    <m/>
    <m/>
    <m/>
    <m/>
    <m/>
    <m/>
    <m/>
    <m/>
    <m/>
    <m/>
    <m/>
    <m/>
    <m/>
    <m/>
    <m/>
    <m/>
    <n v="0"/>
    <n v="0"/>
    <n v="0"/>
    <n v="0"/>
    <n v="0"/>
    <n v="0"/>
    <n v="0"/>
    <n v="0"/>
    <n v="0"/>
    <n v="0"/>
    <n v="0"/>
    <n v="0"/>
    <n v="0"/>
    <x v="3"/>
  </r>
  <r>
    <n v="6"/>
    <x v="0"/>
    <m/>
    <m/>
    <m/>
    <m/>
    <m/>
    <m/>
    <m/>
    <m/>
    <m/>
    <m/>
    <m/>
    <m/>
    <m/>
    <m/>
    <m/>
    <m/>
    <m/>
    <m/>
    <n v="0"/>
    <n v="0"/>
    <n v="0"/>
    <n v="0"/>
    <n v="0"/>
    <n v="0"/>
    <n v="0"/>
    <n v="0"/>
    <n v="0"/>
    <n v="0"/>
    <n v="0"/>
    <n v="0"/>
    <n v="0"/>
    <x v="3"/>
  </r>
  <r>
    <n v="7"/>
    <x v="0"/>
    <m/>
    <m/>
    <m/>
    <m/>
    <m/>
    <m/>
    <m/>
    <m/>
    <m/>
    <m/>
    <m/>
    <m/>
    <m/>
    <m/>
    <m/>
    <m/>
    <m/>
    <m/>
    <n v="0"/>
    <n v="0"/>
    <n v="0"/>
    <n v="0"/>
    <n v="0"/>
    <n v="0"/>
    <n v="0"/>
    <n v="0"/>
    <n v="0"/>
    <n v="0"/>
    <n v="0"/>
    <n v="0"/>
    <n v="0"/>
    <x v="3"/>
  </r>
  <r>
    <n v="8"/>
    <x v="0"/>
    <m/>
    <m/>
    <m/>
    <m/>
    <m/>
    <m/>
    <m/>
    <m/>
    <m/>
    <m/>
    <m/>
    <m/>
    <m/>
    <m/>
    <m/>
    <m/>
    <m/>
    <m/>
    <n v="0"/>
    <n v="0"/>
    <n v="0"/>
    <n v="0"/>
    <n v="0"/>
    <n v="0"/>
    <n v="0"/>
    <n v="0"/>
    <n v="0"/>
    <n v="0"/>
    <n v="0"/>
    <n v="0"/>
    <n v="0"/>
    <x v="3"/>
  </r>
  <r>
    <n v="9"/>
    <x v="0"/>
    <m/>
    <m/>
    <m/>
    <m/>
    <m/>
    <m/>
    <m/>
    <m/>
    <m/>
    <m/>
    <m/>
    <m/>
    <m/>
    <m/>
    <m/>
    <m/>
    <m/>
    <m/>
    <n v="0"/>
    <n v="0"/>
    <n v="0"/>
    <n v="0"/>
    <n v="0"/>
    <n v="0"/>
    <n v="0"/>
    <n v="0"/>
    <n v="0"/>
    <n v="0"/>
    <n v="0"/>
    <n v="0"/>
    <n v="0"/>
    <x v="3"/>
  </r>
  <r>
    <n v="10"/>
    <x v="0"/>
    <m/>
    <m/>
    <m/>
    <m/>
    <m/>
    <m/>
    <m/>
    <m/>
    <m/>
    <m/>
    <m/>
    <m/>
    <m/>
    <m/>
    <m/>
    <m/>
    <m/>
    <m/>
    <n v="0"/>
    <n v="0"/>
    <n v="0"/>
    <n v="0"/>
    <n v="0"/>
    <n v="0"/>
    <n v="0"/>
    <n v="0"/>
    <n v="0"/>
    <n v="0"/>
    <n v="0"/>
    <n v="0"/>
    <n v="0"/>
    <x v="3"/>
  </r>
  <r>
    <n v="11"/>
    <x v="0"/>
    <m/>
    <m/>
    <m/>
    <m/>
    <m/>
    <m/>
    <m/>
    <m/>
    <m/>
    <m/>
    <m/>
    <m/>
    <m/>
    <m/>
    <m/>
    <m/>
    <m/>
    <m/>
    <n v="0"/>
    <n v="0"/>
    <n v="0"/>
    <n v="0"/>
    <n v="0"/>
    <n v="0"/>
    <n v="0"/>
    <n v="0"/>
    <n v="0"/>
    <n v="0"/>
    <n v="0"/>
    <n v="0"/>
    <n v="0"/>
    <x v="3"/>
  </r>
  <r>
    <n v="12"/>
    <x v="0"/>
    <m/>
    <m/>
    <m/>
    <m/>
    <m/>
    <m/>
    <m/>
    <m/>
    <m/>
    <m/>
    <m/>
    <m/>
    <m/>
    <m/>
    <m/>
    <m/>
    <m/>
    <m/>
    <n v="0"/>
    <n v="0"/>
    <n v="0"/>
    <n v="0"/>
    <n v="0"/>
    <n v="0"/>
    <n v="0"/>
    <n v="0"/>
    <n v="0"/>
    <n v="0"/>
    <n v="0"/>
    <n v="0"/>
    <n v="0"/>
    <x v="3"/>
  </r>
  <r>
    <n v="13"/>
    <x v="0"/>
    <m/>
    <m/>
    <m/>
    <m/>
    <m/>
    <m/>
    <m/>
    <m/>
    <m/>
    <m/>
    <m/>
    <m/>
    <m/>
    <m/>
    <m/>
    <m/>
    <m/>
    <m/>
    <n v="0"/>
    <n v="0"/>
    <n v="0"/>
    <n v="0"/>
    <n v="0"/>
    <n v="0"/>
    <n v="0"/>
    <n v="0"/>
    <n v="0"/>
    <n v="0"/>
    <n v="0"/>
    <n v="0"/>
    <n v="0"/>
    <x v="3"/>
  </r>
  <r>
    <n v="14"/>
    <x v="0"/>
    <m/>
    <m/>
    <m/>
    <m/>
    <m/>
    <m/>
    <m/>
    <m/>
    <m/>
    <m/>
    <m/>
    <m/>
    <m/>
    <m/>
    <m/>
    <m/>
    <m/>
    <m/>
    <n v="0"/>
    <n v="0"/>
    <n v="0"/>
    <n v="0"/>
    <n v="0"/>
    <n v="0"/>
    <n v="0"/>
    <n v="0"/>
    <n v="0"/>
    <n v="0"/>
    <n v="0"/>
    <n v="0"/>
    <n v="0"/>
    <x v="3"/>
  </r>
  <r>
    <n v="15"/>
    <x v="0"/>
    <m/>
    <m/>
    <m/>
    <m/>
    <m/>
    <m/>
    <m/>
    <m/>
    <m/>
    <m/>
    <m/>
    <m/>
    <m/>
    <m/>
    <m/>
    <m/>
    <m/>
    <m/>
    <n v="0"/>
    <n v="0"/>
    <n v="0"/>
    <n v="0"/>
    <n v="0"/>
    <n v="0"/>
    <n v="0"/>
    <n v="0"/>
    <n v="0"/>
    <n v="0"/>
    <n v="0"/>
    <n v="0"/>
    <n v="0"/>
    <x v="3"/>
  </r>
  <r>
    <n v="16"/>
    <x v="0"/>
    <m/>
    <m/>
    <m/>
    <m/>
    <m/>
    <m/>
    <m/>
    <m/>
    <m/>
    <m/>
    <m/>
    <m/>
    <m/>
    <m/>
    <m/>
    <m/>
    <m/>
    <m/>
    <n v="0"/>
    <n v="0"/>
    <n v="0"/>
    <n v="0"/>
    <n v="0"/>
    <n v="0"/>
    <n v="0"/>
    <n v="0"/>
    <n v="0"/>
    <n v="0"/>
    <n v="0"/>
    <n v="0"/>
    <n v="0"/>
    <x v="3"/>
  </r>
  <r>
    <n v="17"/>
    <x v="0"/>
    <m/>
    <m/>
    <m/>
    <m/>
    <m/>
    <m/>
    <m/>
    <m/>
    <m/>
    <m/>
    <m/>
    <m/>
    <m/>
    <m/>
    <m/>
    <m/>
    <m/>
    <m/>
    <n v="0"/>
    <n v="0"/>
    <n v="0"/>
    <n v="0"/>
    <n v="0"/>
    <n v="0"/>
    <n v="0"/>
    <n v="0"/>
    <n v="0"/>
    <n v="0"/>
    <n v="0"/>
    <n v="0"/>
    <n v="0"/>
    <x v="3"/>
  </r>
  <r>
    <n v="18"/>
    <x v="0"/>
    <m/>
    <m/>
    <m/>
    <m/>
    <m/>
    <m/>
    <m/>
    <m/>
    <m/>
    <m/>
    <m/>
    <m/>
    <m/>
    <m/>
    <m/>
    <m/>
    <m/>
    <m/>
    <n v="0"/>
    <n v="0"/>
    <n v="0"/>
    <n v="0"/>
    <n v="0"/>
    <n v="0"/>
    <n v="0"/>
    <n v="0"/>
    <n v="0"/>
    <n v="0"/>
    <n v="0"/>
    <n v="0"/>
    <n v="0"/>
    <x v="3"/>
  </r>
  <r>
    <n v="19"/>
    <x v="0"/>
    <m/>
    <m/>
    <m/>
    <m/>
    <m/>
    <m/>
    <m/>
    <m/>
    <m/>
    <m/>
    <m/>
    <m/>
    <m/>
    <m/>
    <m/>
    <m/>
    <m/>
    <m/>
    <n v="0"/>
    <n v="0"/>
    <n v="0"/>
    <n v="0"/>
    <n v="0"/>
    <n v="0"/>
    <n v="0"/>
    <n v="0"/>
    <n v="0"/>
    <n v="0"/>
    <n v="0"/>
    <n v="0"/>
    <n v="0"/>
    <x v="3"/>
  </r>
  <r>
    <n v="20"/>
    <x v="0"/>
    <m/>
    <m/>
    <m/>
    <m/>
    <m/>
    <m/>
    <m/>
    <m/>
    <m/>
    <m/>
    <m/>
    <m/>
    <m/>
    <m/>
    <m/>
    <m/>
    <m/>
    <m/>
    <n v="0"/>
    <n v="0"/>
    <n v="0"/>
    <n v="0"/>
    <n v="0"/>
    <n v="0"/>
    <n v="0"/>
    <n v="0"/>
    <n v="0"/>
    <n v="0"/>
    <n v="0"/>
    <n v="0"/>
    <n v="0"/>
    <x v="3"/>
  </r>
  <r>
    <n v="21"/>
    <x v="0"/>
    <m/>
    <m/>
    <m/>
    <m/>
    <m/>
    <m/>
    <m/>
    <m/>
    <m/>
    <m/>
    <m/>
    <m/>
    <m/>
    <m/>
    <m/>
    <m/>
    <m/>
    <m/>
    <n v="0"/>
    <n v="0"/>
    <n v="0"/>
    <n v="0"/>
    <n v="0"/>
    <n v="0"/>
    <n v="0"/>
    <n v="0"/>
    <n v="0"/>
    <n v="0"/>
    <n v="0"/>
    <n v="0"/>
    <n v="0"/>
    <x v="3"/>
  </r>
  <r>
    <n v="22"/>
    <x v="0"/>
    <m/>
    <m/>
    <m/>
    <m/>
    <m/>
    <m/>
    <m/>
    <m/>
    <m/>
    <m/>
    <m/>
    <m/>
    <m/>
    <m/>
    <m/>
    <m/>
    <m/>
    <m/>
    <n v="0"/>
    <n v="0"/>
    <n v="0"/>
    <n v="0"/>
    <n v="0"/>
    <n v="0"/>
    <n v="0"/>
    <n v="0"/>
    <n v="0"/>
    <n v="0"/>
    <n v="0"/>
    <n v="0"/>
    <n v="0"/>
    <x v="3"/>
  </r>
  <r>
    <n v="23"/>
    <x v="0"/>
    <m/>
    <m/>
    <m/>
    <m/>
    <m/>
    <m/>
    <m/>
    <m/>
    <m/>
    <m/>
    <m/>
    <m/>
    <m/>
    <m/>
    <m/>
    <m/>
    <m/>
    <m/>
    <n v="0"/>
    <n v="0"/>
    <n v="0"/>
    <n v="0"/>
    <n v="0"/>
    <n v="0"/>
    <n v="0"/>
    <n v="0"/>
    <n v="0"/>
    <n v="0"/>
    <n v="0"/>
    <n v="0"/>
    <n v="0"/>
    <x v="3"/>
  </r>
  <r>
    <n v="24"/>
    <x v="0"/>
    <m/>
    <m/>
    <m/>
    <m/>
    <m/>
    <m/>
    <m/>
    <m/>
    <m/>
    <m/>
    <m/>
    <m/>
    <m/>
    <m/>
    <m/>
    <m/>
    <m/>
    <m/>
    <n v="0"/>
    <n v="0"/>
    <n v="0"/>
    <n v="0"/>
    <n v="0"/>
    <n v="0"/>
    <n v="0"/>
    <n v="0"/>
    <n v="0"/>
    <n v="0"/>
    <n v="0"/>
    <n v="0"/>
    <n v="0"/>
    <x v="3"/>
  </r>
  <r>
    <n v="25"/>
    <x v="0"/>
    <m/>
    <m/>
    <m/>
    <m/>
    <m/>
    <m/>
    <m/>
    <m/>
    <m/>
    <m/>
    <m/>
    <m/>
    <m/>
    <m/>
    <m/>
    <m/>
    <m/>
    <m/>
    <n v="0"/>
    <n v="0"/>
    <n v="0"/>
    <n v="0"/>
    <n v="0"/>
    <n v="0"/>
    <n v="0"/>
    <n v="0"/>
    <n v="0"/>
    <n v="0"/>
    <n v="0"/>
    <n v="0"/>
    <n v="0"/>
    <x v="3"/>
  </r>
  <r>
    <n v="26"/>
    <x v="0"/>
    <m/>
    <m/>
    <m/>
    <m/>
    <m/>
    <m/>
    <m/>
    <m/>
    <m/>
    <m/>
    <m/>
    <m/>
    <m/>
    <m/>
    <m/>
    <m/>
    <m/>
    <m/>
    <n v="0"/>
    <n v="0"/>
    <n v="0"/>
    <n v="0"/>
    <n v="0"/>
    <n v="0"/>
    <n v="0"/>
    <n v="0"/>
    <n v="0"/>
    <n v="0"/>
    <n v="0"/>
    <n v="0"/>
    <n v="0"/>
    <x v="3"/>
  </r>
  <r>
    <n v="27"/>
    <x v="0"/>
    <m/>
    <m/>
    <m/>
    <m/>
    <m/>
    <m/>
    <m/>
    <m/>
    <m/>
    <m/>
    <m/>
    <m/>
    <m/>
    <m/>
    <m/>
    <m/>
    <m/>
    <m/>
    <n v="0"/>
    <n v="0"/>
    <n v="0"/>
    <n v="0"/>
    <n v="0"/>
    <n v="0"/>
    <n v="0"/>
    <n v="0"/>
    <n v="0"/>
    <n v="0"/>
    <n v="0"/>
    <n v="0"/>
    <n v="0"/>
    <x v="3"/>
  </r>
  <r>
    <n v="28"/>
    <x v="0"/>
    <m/>
    <m/>
    <m/>
    <m/>
    <m/>
    <m/>
    <m/>
    <m/>
    <m/>
    <m/>
    <m/>
    <m/>
    <m/>
    <m/>
    <m/>
    <m/>
    <m/>
    <m/>
    <n v="0"/>
    <n v="0"/>
    <n v="0"/>
    <n v="0"/>
    <n v="0"/>
    <n v="0"/>
    <n v="0"/>
    <n v="0"/>
    <n v="0"/>
    <n v="0"/>
    <n v="0"/>
    <n v="0"/>
    <n v="0"/>
    <x v="3"/>
  </r>
  <r>
    <n v="29"/>
    <x v="0"/>
    <m/>
    <m/>
    <m/>
    <m/>
    <m/>
    <m/>
    <m/>
    <m/>
    <m/>
    <m/>
    <m/>
    <m/>
    <m/>
    <m/>
    <m/>
    <m/>
    <m/>
    <m/>
    <n v="0"/>
    <n v="0"/>
    <n v="0"/>
    <n v="0"/>
    <n v="0"/>
    <n v="0"/>
    <n v="0"/>
    <n v="0"/>
    <n v="0"/>
    <n v="0"/>
    <n v="0"/>
    <n v="0"/>
    <n v="0"/>
    <x v="3"/>
  </r>
  <r>
    <n v="30"/>
    <x v="0"/>
    <m/>
    <m/>
    <m/>
    <m/>
    <m/>
    <m/>
    <m/>
    <m/>
    <m/>
    <m/>
    <m/>
    <m/>
    <m/>
    <m/>
    <m/>
    <m/>
    <m/>
    <m/>
    <n v="0"/>
    <n v="0"/>
    <n v="0"/>
    <n v="0"/>
    <n v="0"/>
    <n v="0"/>
    <n v="0"/>
    <n v="0"/>
    <n v="0"/>
    <n v="0"/>
    <n v="0"/>
    <n v="0"/>
    <n v="0"/>
    <x v="3"/>
  </r>
  <r>
    <n v="31"/>
    <x v="0"/>
    <m/>
    <m/>
    <m/>
    <m/>
    <m/>
    <m/>
    <m/>
    <m/>
    <m/>
    <m/>
    <m/>
    <m/>
    <m/>
    <m/>
    <m/>
    <m/>
    <m/>
    <m/>
    <n v="0"/>
    <n v="0"/>
    <n v="0"/>
    <n v="0"/>
    <n v="0"/>
    <n v="0"/>
    <n v="0"/>
    <n v="0"/>
    <n v="0"/>
    <n v="0"/>
    <n v="0"/>
    <n v="0"/>
    <n v="0"/>
    <x v="3"/>
  </r>
  <r>
    <n v="32"/>
    <x v="0"/>
    <m/>
    <m/>
    <m/>
    <m/>
    <m/>
    <m/>
    <m/>
    <m/>
    <m/>
    <m/>
    <m/>
    <m/>
    <m/>
    <m/>
    <m/>
    <m/>
    <m/>
    <m/>
    <n v="0"/>
    <n v="0"/>
    <n v="0"/>
    <n v="0"/>
    <n v="0"/>
    <n v="0"/>
    <n v="0"/>
    <n v="0"/>
    <n v="0"/>
    <n v="0"/>
    <n v="0"/>
    <n v="0"/>
    <n v="0"/>
    <x v="3"/>
  </r>
  <r>
    <n v="33"/>
    <x v="0"/>
    <m/>
    <m/>
    <m/>
    <m/>
    <m/>
    <m/>
    <m/>
    <m/>
    <m/>
    <m/>
    <m/>
    <m/>
    <m/>
    <m/>
    <m/>
    <m/>
    <m/>
    <m/>
    <n v="0"/>
    <n v="0"/>
    <n v="0"/>
    <n v="0"/>
    <n v="0"/>
    <n v="0"/>
    <n v="0"/>
    <n v="0"/>
    <n v="0"/>
    <n v="0"/>
    <n v="0"/>
    <n v="0"/>
    <n v="0"/>
    <x v="3"/>
  </r>
  <r>
    <n v="34"/>
    <x v="0"/>
    <m/>
    <m/>
    <m/>
    <m/>
    <m/>
    <m/>
    <m/>
    <m/>
    <m/>
    <m/>
    <m/>
    <m/>
    <m/>
    <m/>
    <m/>
    <m/>
    <m/>
    <m/>
    <n v="0"/>
    <n v="0"/>
    <n v="0"/>
    <n v="0"/>
    <n v="0"/>
    <n v="0"/>
    <n v="0"/>
    <n v="0"/>
    <n v="0"/>
    <n v="0"/>
    <n v="0"/>
    <n v="0"/>
    <n v="0"/>
    <x v="3"/>
  </r>
  <r>
    <n v="35"/>
    <x v="0"/>
    <m/>
    <m/>
    <m/>
    <m/>
    <m/>
    <m/>
    <m/>
    <m/>
    <m/>
    <m/>
    <m/>
    <m/>
    <m/>
    <m/>
    <m/>
    <m/>
    <m/>
    <m/>
    <n v="0"/>
    <n v="0"/>
    <n v="0"/>
    <n v="0"/>
    <n v="0"/>
    <n v="0"/>
    <n v="0"/>
    <n v="0"/>
    <n v="0"/>
    <n v="0"/>
    <n v="0"/>
    <n v="0"/>
    <n v="0"/>
    <x v="3"/>
  </r>
  <r>
    <n v="36"/>
    <x v="0"/>
    <m/>
    <m/>
    <m/>
    <m/>
    <m/>
    <m/>
    <m/>
    <m/>
    <m/>
    <m/>
    <m/>
    <m/>
    <m/>
    <m/>
    <m/>
    <m/>
    <m/>
    <m/>
    <n v="0"/>
    <n v="0"/>
    <n v="0"/>
    <n v="0"/>
    <n v="0"/>
    <n v="0"/>
    <n v="0"/>
    <n v="0"/>
    <n v="0"/>
    <n v="0"/>
    <n v="0"/>
    <n v="0"/>
    <n v="0"/>
    <x v="3"/>
  </r>
  <r>
    <n v="37"/>
    <x v="0"/>
    <m/>
    <m/>
    <m/>
    <m/>
    <m/>
    <m/>
    <m/>
    <m/>
    <m/>
    <m/>
    <m/>
    <m/>
    <m/>
    <m/>
    <m/>
    <m/>
    <m/>
    <m/>
    <n v="0"/>
    <n v="0"/>
    <n v="0"/>
    <n v="0"/>
    <n v="0"/>
    <n v="0"/>
    <n v="0"/>
    <n v="0"/>
    <n v="0"/>
    <n v="0"/>
    <n v="0"/>
    <n v="0"/>
    <n v="0"/>
    <x v="3"/>
  </r>
  <r>
    <n v="38"/>
    <x v="0"/>
    <m/>
    <m/>
    <m/>
    <m/>
    <m/>
    <m/>
    <m/>
    <m/>
    <m/>
    <m/>
    <m/>
    <m/>
    <m/>
    <m/>
    <m/>
    <m/>
    <m/>
    <m/>
    <n v="0"/>
    <n v="0"/>
    <n v="0"/>
    <n v="0"/>
    <n v="0"/>
    <n v="0"/>
    <n v="0"/>
    <n v="0"/>
    <n v="0"/>
    <n v="0"/>
    <n v="0"/>
    <n v="0"/>
    <n v="0"/>
    <x v="3"/>
  </r>
  <r>
    <n v="39"/>
    <x v="0"/>
    <m/>
    <m/>
    <m/>
    <m/>
    <m/>
    <m/>
    <m/>
    <m/>
    <m/>
    <m/>
    <m/>
    <m/>
    <m/>
    <m/>
    <m/>
    <m/>
    <m/>
    <m/>
    <n v="0"/>
    <n v="0"/>
    <n v="0"/>
    <n v="0"/>
    <n v="0"/>
    <n v="0"/>
    <n v="0"/>
    <n v="0"/>
    <n v="0"/>
    <n v="0"/>
    <n v="0"/>
    <n v="0"/>
    <n v="0"/>
    <x v="3"/>
  </r>
  <r>
    <n v="40"/>
    <x v="0"/>
    <m/>
    <m/>
    <m/>
    <m/>
    <m/>
    <m/>
    <m/>
    <m/>
    <m/>
    <m/>
    <m/>
    <m/>
    <m/>
    <m/>
    <m/>
    <m/>
    <m/>
    <m/>
    <n v="0"/>
    <n v="0"/>
    <n v="0"/>
    <n v="0"/>
    <n v="0"/>
    <n v="0"/>
    <n v="0"/>
    <n v="0"/>
    <n v="0"/>
    <n v="0"/>
    <n v="0"/>
    <n v="0"/>
    <n v="0"/>
    <x v="3"/>
  </r>
  <r>
    <n v="41"/>
    <x v="0"/>
    <m/>
    <m/>
    <m/>
    <m/>
    <m/>
    <m/>
    <m/>
    <m/>
    <m/>
    <m/>
    <m/>
    <m/>
    <m/>
    <m/>
    <m/>
    <m/>
    <m/>
    <m/>
    <n v="0"/>
    <n v="0"/>
    <n v="0"/>
    <n v="0"/>
    <n v="0"/>
    <n v="0"/>
    <n v="0"/>
    <n v="0"/>
    <n v="0"/>
    <n v="0"/>
    <n v="0"/>
    <n v="0"/>
    <n v="0"/>
    <x v="3"/>
  </r>
  <r>
    <n v="42"/>
    <x v="0"/>
    <m/>
    <m/>
    <m/>
    <m/>
    <m/>
    <m/>
    <m/>
    <m/>
    <m/>
    <m/>
    <m/>
    <m/>
    <m/>
    <m/>
    <m/>
    <m/>
    <m/>
    <m/>
    <n v="0"/>
    <n v="0"/>
    <n v="0"/>
    <n v="0"/>
    <n v="0"/>
    <n v="0"/>
    <n v="0"/>
    <n v="0"/>
    <n v="0"/>
    <n v="0"/>
    <n v="0"/>
    <n v="0"/>
    <n v="0"/>
    <x v="3"/>
  </r>
  <r>
    <n v="43"/>
    <x v="0"/>
    <m/>
    <m/>
    <m/>
    <m/>
    <m/>
    <m/>
    <m/>
    <m/>
    <m/>
    <m/>
    <m/>
    <m/>
    <m/>
    <m/>
    <m/>
    <m/>
    <m/>
    <m/>
    <n v="0"/>
    <n v="0"/>
    <n v="0"/>
    <n v="0"/>
    <n v="0"/>
    <n v="0"/>
    <n v="0"/>
    <n v="0"/>
    <n v="0"/>
    <n v="0"/>
    <n v="0"/>
    <n v="0"/>
    <n v="0"/>
    <x v="3"/>
  </r>
  <r>
    <n v="44"/>
    <x v="0"/>
    <m/>
    <m/>
    <m/>
    <m/>
    <m/>
    <m/>
    <m/>
    <m/>
    <m/>
    <m/>
    <m/>
    <m/>
    <m/>
    <m/>
    <m/>
    <m/>
    <m/>
    <m/>
    <n v="0"/>
    <n v="0"/>
    <n v="0"/>
    <n v="0"/>
    <n v="0"/>
    <n v="0"/>
    <n v="0"/>
    <n v="0"/>
    <n v="0"/>
    <n v="0"/>
    <n v="0"/>
    <n v="0"/>
    <n v="0"/>
    <x v="3"/>
  </r>
  <r>
    <n v="45"/>
    <x v="0"/>
    <m/>
    <m/>
    <m/>
    <m/>
    <m/>
    <m/>
    <m/>
    <m/>
    <m/>
    <m/>
    <m/>
    <m/>
    <m/>
    <m/>
    <m/>
    <m/>
    <m/>
    <m/>
    <n v="0"/>
    <n v="0"/>
    <n v="0"/>
    <n v="0"/>
    <n v="0"/>
    <n v="0"/>
    <n v="0"/>
    <n v="0"/>
    <n v="0"/>
    <n v="0"/>
    <n v="0"/>
    <n v="0"/>
    <n v="0"/>
    <x v="3"/>
  </r>
  <r>
    <n v="46"/>
    <x v="0"/>
    <m/>
    <m/>
    <m/>
    <m/>
    <m/>
    <m/>
    <m/>
    <m/>
    <m/>
    <m/>
    <m/>
    <m/>
    <m/>
    <m/>
    <m/>
    <m/>
    <m/>
    <m/>
    <n v="0"/>
    <n v="0"/>
    <n v="0"/>
    <n v="0"/>
    <n v="0"/>
    <n v="0"/>
    <n v="0"/>
    <n v="0"/>
    <n v="0"/>
    <n v="0"/>
    <n v="0"/>
    <n v="0"/>
    <n v="0"/>
    <x v="3"/>
  </r>
  <r>
    <n v="47"/>
    <x v="0"/>
    <m/>
    <m/>
    <m/>
    <m/>
    <m/>
    <m/>
    <m/>
    <m/>
    <m/>
    <m/>
    <m/>
    <m/>
    <m/>
    <m/>
    <m/>
    <m/>
    <m/>
    <m/>
    <n v="0"/>
    <n v="0"/>
    <n v="0"/>
    <n v="0"/>
    <n v="0"/>
    <n v="0"/>
    <n v="0"/>
    <n v="0"/>
    <n v="0"/>
    <n v="0"/>
    <n v="0"/>
    <n v="0"/>
    <n v="0"/>
    <x v="3"/>
  </r>
  <r>
    <n v="48"/>
    <x v="0"/>
    <m/>
    <m/>
    <m/>
    <m/>
    <m/>
    <m/>
    <m/>
    <m/>
    <m/>
    <m/>
    <m/>
    <m/>
    <m/>
    <m/>
    <m/>
    <m/>
    <m/>
    <m/>
    <n v="0"/>
    <n v="0"/>
    <n v="0"/>
    <n v="0"/>
    <n v="0"/>
    <n v="0"/>
    <n v="0"/>
    <n v="0"/>
    <n v="0"/>
    <n v="0"/>
    <n v="0"/>
    <n v="0"/>
    <n v="0"/>
    <x v="3"/>
  </r>
  <r>
    <n v="49"/>
    <x v="0"/>
    <m/>
    <m/>
    <m/>
    <m/>
    <m/>
    <m/>
    <m/>
    <m/>
    <m/>
    <m/>
    <m/>
    <m/>
    <m/>
    <m/>
    <m/>
    <m/>
    <m/>
    <m/>
    <n v="0"/>
    <n v="0"/>
    <n v="0"/>
    <n v="0"/>
    <n v="0"/>
    <n v="0"/>
    <n v="0"/>
    <n v="0"/>
    <n v="0"/>
    <n v="0"/>
    <n v="0"/>
    <n v="0"/>
    <n v="0"/>
    <x v="3"/>
  </r>
  <r>
    <n v="50"/>
    <x v="0"/>
    <m/>
    <m/>
    <m/>
    <m/>
    <m/>
    <m/>
    <m/>
    <m/>
    <m/>
    <m/>
    <m/>
    <m/>
    <m/>
    <m/>
    <m/>
    <m/>
    <m/>
    <m/>
    <n v="0"/>
    <n v="0"/>
    <n v="0"/>
    <n v="0"/>
    <n v="0"/>
    <n v="0"/>
    <n v="0"/>
    <n v="0"/>
    <n v="0"/>
    <n v="0"/>
    <n v="0"/>
    <n v="0"/>
    <n v="0"/>
    <x v="3"/>
  </r>
  <r>
    <n v="51"/>
    <x v="0"/>
    <m/>
    <m/>
    <m/>
    <m/>
    <m/>
    <m/>
    <m/>
    <m/>
    <m/>
    <m/>
    <m/>
    <m/>
    <m/>
    <m/>
    <m/>
    <m/>
    <m/>
    <m/>
    <n v="0"/>
    <n v="0"/>
    <n v="0"/>
    <n v="0"/>
    <n v="0"/>
    <n v="0"/>
    <n v="0"/>
    <n v="0"/>
    <n v="0"/>
    <n v="0"/>
    <n v="0"/>
    <n v="0"/>
    <n v="0"/>
    <x v="3"/>
  </r>
  <r>
    <n v="52"/>
    <x v="0"/>
    <m/>
    <m/>
    <m/>
    <m/>
    <m/>
    <m/>
    <m/>
    <m/>
    <m/>
    <m/>
    <m/>
    <m/>
    <m/>
    <m/>
    <m/>
    <m/>
    <m/>
    <m/>
    <n v="0"/>
    <n v="0"/>
    <n v="0"/>
    <n v="0"/>
    <n v="0"/>
    <n v="0"/>
    <n v="0"/>
    <n v="0"/>
    <n v="0"/>
    <n v="0"/>
    <n v="0"/>
    <n v="0"/>
    <n v="0"/>
    <x v="3"/>
  </r>
  <r>
    <n v="53"/>
    <x v="0"/>
    <m/>
    <m/>
    <m/>
    <m/>
    <m/>
    <m/>
    <m/>
    <m/>
    <m/>
    <m/>
    <m/>
    <m/>
    <m/>
    <m/>
    <m/>
    <m/>
    <m/>
    <m/>
    <n v="0"/>
    <n v="0"/>
    <n v="0"/>
    <n v="0"/>
    <n v="0"/>
    <n v="0"/>
    <n v="0"/>
    <n v="0"/>
    <n v="0"/>
    <n v="0"/>
    <n v="0"/>
    <n v="0"/>
    <n v="0"/>
    <x v="3"/>
  </r>
  <r>
    <n v="54"/>
    <x v="0"/>
    <m/>
    <m/>
    <m/>
    <m/>
    <m/>
    <m/>
    <m/>
    <m/>
    <m/>
    <m/>
    <m/>
    <m/>
    <m/>
    <m/>
    <m/>
    <m/>
    <m/>
    <m/>
    <n v="0"/>
    <n v="0"/>
    <n v="0"/>
    <n v="0"/>
    <n v="0"/>
    <n v="0"/>
    <n v="0"/>
    <n v="0"/>
    <n v="0"/>
    <n v="0"/>
    <n v="0"/>
    <n v="0"/>
    <n v="0"/>
    <x v="3"/>
  </r>
  <r>
    <n v="55"/>
    <x v="0"/>
    <m/>
    <m/>
    <m/>
    <m/>
    <m/>
    <m/>
    <m/>
    <m/>
    <m/>
    <m/>
    <m/>
    <m/>
    <m/>
    <m/>
    <m/>
    <m/>
    <m/>
    <m/>
    <n v="0"/>
    <n v="0"/>
    <n v="0"/>
    <n v="0"/>
    <n v="0"/>
    <n v="0"/>
    <n v="0"/>
    <n v="0"/>
    <n v="0"/>
    <n v="0"/>
    <n v="0"/>
    <n v="0"/>
    <n v="0"/>
    <x v="3"/>
  </r>
  <r>
    <n v="56"/>
    <x v="0"/>
    <m/>
    <m/>
    <m/>
    <m/>
    <m/>
    <m/>
    <m/>
    <m/>
    <m/>
    <m/>
    <m/>
    <m/>
    <m/>
    <m/>
    <m/>
    <m/>
    <m/>
    <m/>
    <n v="0"/>
    <n v="0"/>
    <n v="0"/>
    <n v="0"/>
    <n v="0"/>
    <n v="0"/>
    <n v="0"/>
    <n v="0"/>
    <n v="0"/>
    <n v="0"/>
    <n v="0"/>
    <n v="0"/>
    <n v="0"/>
    <x v="3"/>
  </r>
  <r>
    <n v="57"/>
    <x v="0"/>
    <m/>
    <m/>
    <m/>
    <m/>
    <m/>
    <m/>
    <m/>
    <m/>
    <m/>
    <m/>
    <m/>
    <m/>
    <m/>
    <m/>
    <m/>
    <m/>
    <m/>
    <m/>
    <n v="0"/>
    <n v="0"/>
    <n v="0"/>
    <n v="0"/>
    <n v="0"/>
    <n v="0"/>
    <n v="0"/>
    <n v="0"/>
    <n v="0"/>
    <n v="0"/>
    <n v="0"/>
    <n v="0"/>
    <n v="0"/>
    <x v="3"/>
  </r>
  <r>
    <n v="58"/>
    <x v="0"/>
    <m/>
    <m/>
    <m/>
    <m/>
    <m/>
    <m/>
    <m/>
    <m/>
    <m/>
    <m/>
    <m/>
    <m/>
    <m/>
    <m/>
    <m/>
    <m/>
    <m/>
    <m/>
    <n v="0"/>
    <n v="0"/>
    <n v="0"/>
    <n v="0"/>
    <n v="0"/>
    <n v="0"/>
    <n v="0"/>
    <n v="0"/>
    <n v="0"/>
    <n v="0"/>
    <n v="0"/>
    <n v="0"/>
    <n v="0"/>
    <x v="3"/>
  </r>
  <r>
    <n v="59"/>
    <x v="0"/>
    <m/>
    <m/>
    <m/>
    <m/>
    <m/>
    <m/>
    <m/>
    <m/>
    <m/>
    <m/>
    <m/>
    <m/>
    <m/>
    <m/>
    <m/>
    <m/>
    <m/>
    <m/>
    <n v="0"/>
    <n v="0"/>
    <n v="0"/>
    <n v="0"/>
    <n v="0"/>
    <n v="0"/>
    <n v="0"/>
    <n v="0"/>
    <n v="0"/>
    <n v="0"/>
    <n v="0"/>
    <n v="0"/>
    <n v="0"/>
    <x v="3"/>
  </r>
  <r>
    <n v="60"/>
    <x v="0"/>
    <m/>
    <m/>
    <m/>
    <m/>
    <m/>
    <m/>
    <m/>
    <m/>
    <m/>
    <m/>
    <m/>
    <m/>
    <m/>
    <m/>
    <m/>
    <m/>
    <m/>
    <m/>
    <n v="0"/>
    <n v="0"/>
    <n v="0"/>
    <n v="0"/>
    <n v="0"/>
    <n v="0"/>
    <n v="0"/>
    <n v="0"/>
    <n v="0"/>
    <n v="0"/>
    <n v="0"/>
    <n v="0"/>
    <n v="0"/>
    <x v="3"/>
  </r>
  <r>
    <n v="61"/>
    <x v="0"/>
    <m/>
    <m/>
    <m/>
    <m/>
    <m/>
    <m/>
    <m/>
    <m/>
    <m/>
    <m/>
    <m/>
    <m/>
    <m/>
    <m/>
    <m/>
    <m/>
    <m/>
    <m/>
    <n v="0"/>
    <n v="0"/>
    <n v="0"/>
    <n v="0"/>
    <n v="0"/>
    <n v="0"/>
    <n v="0"/>
    <n v="0"/>
    <n v="0"/>
    <n v="0"/>
    <n v="0"/>
    <n v="0"/>
    <n v="0"/>
    <x v="3"/>
  </r>
  <r>
    <n v="62"/>
    <x v="0"/>
    <m/>
    <m/>
    <m/>
    <m/>
    <m/>
    <m/>
    <m/>
    <m/>
    <m/>
    <m/>
    <m/>
    <m/>
    <m/>
    <m/>
    <m/>
    <m/>
    <m/>
    <m/>
    <n v="0"/>
    <n v="0"/>
    <n v="0"/>
    <n v="0"/>
    <n v="0"/>
    <n v="0"/>
    <n v="0"/>
    <n v="0"/>
    <n v="0"/>
    <n v="0"/>
    <n v="0"/>
    <n v="0"/>
    <n v="0"/>
    <x v="3"/>
  </r>
  <r>
    <n v="63"/>
    <x v="0"/>
    <m/>
    <m/>
    <m/>
    <m/>
    <m/>
    <m/>
    <m/>
    <m/>
    <m/>
    <m/>
    <m/>
    <m/>
    <m/>
    <m/>
    <m/>
    <m/>
    <m/>
    <m/>
    <n v="0"/>
    <n v="0"/>
    <n v="0"/>
    <n v="0"/>
    <n v="0"/>
    <n v="0"/>
    <n v="0"/>
    <n v="0"/>
    <n v="0"/>
    <n v="0"/>
    <n v="0"/>
    <n v="0"/>
    <n v="0"/>
    <x v="3"/>
  </r>
  <r>
    <n v="64"/>
    <x v="0"/>
    <m/>
    <m/>
    <m/>
    <m/>
    <m/>
    <m/>
    <m/>
    <m/>
    <m/>
    <m/>
    <m/>
    <m/>
    <m/>
    <m/>
    <m/>
    <m/>
    <m/>
    <m/>
    <n v="0"/>
    <n v="0"/>
    <n v="0"/>
    <n v="0"/>
    <n v="0"/>
    <n v="0"/>
    <n v="0"/>
    <n v="0"/>
    <n v="0"/>
    <n v="0"/>
    <n v="0"/>
    <n v="0"/>
    <n v="0"/>
    <x v="3"/>
  </r>
  <r>
    <n v="65"/>
    <x v="0"/>
    <m/>
    <m/>
    <m/>
    <m/>
    <m/>
    <m/>
    <m/>
    <m/>
    <m/>
    <m/>
    <m/>
    <m/>
    <m/>
    <m/>
    <m/>
    <m/>
    <m/>
    <m/>
    <n v="0"/>
    <n v="0"/>
    <n v="0"/>
    <n v="0"/>
    <n v="0"/>
    <n v="0"/>
    <n v="0"/>
    <n v="0"/>
    <n v="0"/>
    <n v="0"/>
    <n v="0"/>
    <n v="0"/>
    <n v="0"/>
    <x v="3"/>
  </r>
  <r>
    <n v="66"/>
    <x v="0"/>
    <m/>
    <m/>
    <m/>
    <m/>
    <m/>
    <m/>
    <m/>
    <m/>
    <m/>
    <m/>
    <m/>
    <m/>
    <m/>
    <m/>
    <m/>
    <m/>
    <m/>
    <m/>
    <n v="0"/>
    <n v="0"/>
    <n v="0"/>
    <n v="0"/>
    <n v="0"/>
    <n v="0"/>
    <n v="0"/>
    <n v="0"/>
    <n v="0"/>
    <n v="0"/>
    <n v="0"/>
    <n v="0"/>
    <n v="0"/>
    <x v="3"/>
  </r>
  <r>
    <n v="67"/>
    <x v="0"/>
    <m/>
    <m/>
    <m/>
    <m/>
    <m/>
    <m/>
    <m/>
    <m/>
    <m/>
    <m/>
    <m/>
    <m/>
    <m/>
    <m/>
    <m/>
    <m/>
    <m/>
    <m/>
    <n v="0"/>
    <n v="0"/>
    <n v="0"/>
    <n v="0"/>
    <n v="0"/>
    <n v="0"/>
    <n v="0"/>
    <n v="0"/>
    <n v="0"/>
    <n v="0"/>
    <n v="0"/>
    <n v="0"/>
    <n v="0"/>
    <x v="3"/>
  </r>
  <r>
    <n v="68"/>
    <x v="0"/>
    <m/>
    <m/>
    <m/>
    <m/>
    <m/>
    <m/>
    <m/>
    <m/>
    <m/>
    <m/>
    <m/>
    <m/>
    <m/>
    <m/>
    <m/>
    <m/>
    <m/>
    <m/>
    <n v="0"/>
    <n v="0"/>
    <n v="0"/>
    <n v="0"/>
    <n v="0"/>
    <n v="0"/>
    <n v="0"/>
    <n v="0"/>
    <n v="0"/>
    <n v="0"/>
    <n v="0"/>
    <n v="0"/>
    <n v="0"/>
    <x v="3"/>
  </r>
  <r>
    <n v="69"/>
    <x v="0"/>
    <m/>
    <m/>
    <m/>
    <m/>
    <m/>
    <m/>
    <m/>
    <m/>
    <m/>
    <m/>
    <m/>
    <m/>
    <m/>
    <m/>
    <m/>
    <m/>
    <m/>
    <m/>
    <n v="0"/>
    <n v="0"/>
    <n v="0"/>
    <n v="0"/>
    <n v="0"/>
    <n v="0"/>
    <n v="0"/>
    <n v="0"/>
    <n v="0"/>
    <n v="0"/>
    <n v="0"/>
    <n v="0"/>
    <n v="0"/>
    <x v="3"/>
  </r>
  <r>
    <n v="70"/>
    <x v="0"/>
    <m/>
    <m/>
    <m/>
    <m/>
    <m/>
    <m/>
    <m/>
    <m/>
    <m/>
    <m/>
    <m/>
    <m/>
    <m/>
    <m/>
    <m/>
    <m/>
    <m/>
    <m/>
    <n v="0"/>
    <n v="0"/>
    <n v="0"/>
    <n v="0"/>
    <n v="0"/>
    <n v="0"/>
    <n v="0"/>
    <n v="0"/>
    <n v="0"/>
    <n v="0"/>
    <n v="0"/>
    <n v="0"/>
    <n v="0"/>
    <x v="3"/>
  </r>
  <r>
    <n v="71"/>
    <x v="0"/>
    <m/>
    <m/>
    <m/>
    <m/>
    <m/>
    <m/>
    <m/>
    <m/>
    <m/>
    <m/>
    <m/>
    <m/>
    <m/>
    <m/>
    <m/>
    <m/>
    <m/>
    <m/>
    <n v="0"/>
    <n v="0"/>
    <n v="0"/>
    <n v="0"/>
    <n v="0"/>
    <n v="0"/>
    <n v="0"/>
    <n v="0"/>
    <n v="0"/>
    <n v="0"/>
    <n v="0"/>
    <n v="0"/>
    <n v="0"/>
    <x v="3"/>
  </r>
  <r>
    <n v="72"/>
    <x v="0"/>
    <m/>
    <m/>
    <m/>
    <m/>
    <m/>
    <m/>
    <m/>
    <m/>
    <m/>
    <m/>
    <m/>
    <m/>
    <m/>
    <m/>
    <m/>
    <m/>
    <m/>
    <m/>
    <n v="0"/>
    <n v="0"/>
    <n v="0"/>
    <n v="0"/>
    <n v="0"/>
    <n v="0"/>
    <n v="0"/>
    <n v="0"/>
    <n v="0"/>
    <n v="0"/>
    <n v="0"/>
    <n v="0"/>
    <n v="0"/>
    <x v="3"/>
  </r>
  <r>
    <n v="73"/>
    <x v="0"/>
    <m/>
    <m/>
    <m/>
    <m/>
    <m/>
    <m/>
    <m/>
    <m/>
    <m/>
    <m/>
    <m/>
    <m/>
    <m/>
    <m/>
    <m/>
    <m/>
    <m/>
    <m/>
    <n v="0"/>
    <n v="0"/>
    <n v="0"/>
    <n v="0"/>
    <n v="0"/>
    <n v="0"/>
    <n v="0"/>
    <n v="0"/>
    <n v="0"/>
    <n v="0"/>
    <n v="0"/>
    <n v="0"/>
    <n v="0"/>
    <x v="3"/>
  </r>
  <r>
    <n v="74"/>
    <x v="0"/>
    <m/>
    <m/>
    <m/>
    <m/>
    <m/>
    <m/>
    <m/>
    <m/>
    <m/>
    <m/>
    <m/>
    <m/>
    <m/>
    <m/>
    <m/>
    <m/>
    <m/>
    <m/>
    <n v="0"/>
    <n v="0"/>
    <n v="0"/>
    <n v="0"/>
    <n v="0"/>
    <n v="0"/>
    <n v="0"/>
    <n v="0"/>
    <n v="0"/>
    <n v="0"/>
    <n v="0"/>
    <n v="0"/>
    <n v="0"/>
    <x v="3"/>
  </r>
  <r>
    <n v="75"/>
    <x v="0"/>
    <m/>
    <m/>
    <m/>
    <m/>
    <m/>
    <m/>
    <m/>
    <m/>
    <m/>
    <m/>
    <m/>
    <m/>
    <m/>
    <m/>
    <m/>
    <m/>
    <m/>
    <m/>
    <n v="0"/>
    <n v="0"/>
    <n v="0"/>
    <n v="0"/>
    <n v="0"/>
    <n v="0"/>
    <n v="0"/>
    <n v="0"/>
    <n v="0"/>
    <n v="0"/>
    <n v="0"/>
    <n v="0"/>
    <n v="0"/>
    <x v="3"/>
  </r>
  <r>
    <n v="76"/>
    <x v="0"/>
    <m/>
    <m/>
    <m/>
    <m/>
    <m/>
    <m/>
    <m/>
    <m/>
    <m/>
    <m/>
    <m/>
    <m/>
    <m/>
    <m/>
    <m/>
    <m/>
    <m/>
    <m/>
    <n v="0"/>
    <n v="0"/>
    <n v="0"/>
    <n v="0"/>
    <n v="0"/>
    <n v="0"/>
    <n v="0"/>
    <n v="0"/>
    <n v="0"/>
    <n v="0"/>
    <n v="0"/>
    <n v="0"/>
    <n v="0"/>
    <x v="3"/>
  </r>
  <r>
    <n v="77"/>
    <x v="0"/>
    <m/>
    <m/>
    <m/>
    <m/>
    <m/>
    <m/>
    <m/>
    <m/>
    <m/>
    <m/>
    <m/>
    <m/>
    <m/>
    <m/>
    <m/>
    <m/>
    <m/>
    <m/>
    <n v="0"/>
    <n v="0"/>
    <n v="0"/>
    <n v="0"/>
    <n v="0"/>
    <n v="0"/>
    <n v="0"/>
    <n v="0"/>
    <n v="0"/>
    <n v="0"/>
    <n v="0"/>
    <n v="0"/>
    <n v="0"/>
    <x v="3"/>
  </r>
  <r>
    <n v="78"/>
    <x v="0"/>
    <m/>
    <m/>
    <m/>
    <m/>
    <m/>
    <m/>
    <m/>
    <m/>
    <m/>
    <m/>
    <m/>
    <m/>
    <m/>
    <m/>
    <m/>
    <m/>
    <m/>
    <m/>
    <n v="0"/>
    <n v="0"/>
    <n v="0"/>
    <n v="0"/>
    <n v="0"/>
    <n v="0"/>
    <n v="0"/>
    <n v="0"/>
    <n v="0"/>
    <n v="0"/>
    <n v="0"/>
    <n v="0"/>
    <n v="0"/>
    <x v="3"/>
  </r>
  <r>
    <n v="79"/>
    <x v="0"/>
    <m/>
    <m/>
    <m/>
    <m/>
    <m/>
    <m/>
    <m/>
    <m/>
    <m/>
    <m/>
    <m/>
    <m/>
    <m/>
    <m/>
    <m/>
    <m/>
    <m/>
    <m/>
    <n v="0"/>
    <n v="0"/>
    <n v="0"/>
    <n v="0"/>
    <n v="0"/>
    <n v="0"/>
    <n v="0"/>
    <n v="0"/>
    <n v="0"/>
    <n v="0"/>
    <n v="0"/>
    <n v="0"/>
    <n v="0"/>
    <x v="3"/>
  </r>
  <r>
    <n v="80"/>
    <x v="0"/>
    <m/>
    <m/>
    <m/>
    <m/>
    <m/>
    <m/>
    <m/>
    <m/>
    <m/>
    <m/>
    <m/>
    <m/>
    <m/>
    <m/>
    <m/>
    <m/>
    <m/>
    <m/>
    <n v="0"/>
    <n v="0"/>
    <n v="0"/>
    <n v="0"/>
    <n v="0"/>
    <n v="0"/>
    <n v="0"/>
    <n v="0"/>
    <n v="0"/>
    <n v="0"/>
    <n v="0"/>
    <n v="0"/>
    <n v="0"/>
    <x v="3"/>
  </r>
  <r>
    <n v="81"/>
    <x v="0"/>
    <m/>
    <m/>
    <m/>
    <m/>
    <m/>
    <m/>
    <m/>
    <m/>
    <m/>
    <m/>
    <m/>
    <m/>
    <m/>
    <m/>
    <m/>
    <m/>
    <m/>
    <m/>
    <n v="0"/>
    <n v="0"/>
    <n v="0"/>
    <n v="0"/>
    <n v="0"/>
    <n v="0"/>
    <n v="0"/>
    <n v="0"/>
    <n v="0"/>
    <n v="0"/>
    <n v="0"/>
    <n v="0"/>
    <n v="0"/>
    <x v="3"/>
  </r>
  <r>
    <n v="82"/>
    <x v="0"/>
    <m/>
    <m/>
    <m/>
    <m/>
    <m/>
    <m/>
    <m/>
    <m/>
    <m/>
    <m/>
    <m/>
    <m/>
    <m/>
    <m/>
    <m/>
    <m/>
    <m/>
    <m/>
    <n v="0"/>
    <n v="0"/>
    <n v="0"/>
    <n v="0"/>
    <n v="0"/>
    <n v="0"/>
    <n v="0"/>
    <n v="0"/>
    <n v="0"/>
    <n v="0"/>
    <n v="0"/>
    <n v="0"/>
    <n v="0"/>
    <x v="3"/>
  </r>
  <r>
    <n v="83"/>
    <x v="0"/>
    <m/>
    <m/>
    <m/>
    <m/>
    <m/>
    <m/>
    <m/>
    <m/>
    <m/>
    <m/>
    <m/>
    <m/>
    <m/>
    <m/>
    <m/>
    <m/>
    <m/>
    <m/>
    <n v="0"/>
    <n v="0"/>
    <n v="0"/>
    <n v="0"/>
    <n v="0"/>
    <n v="0"/>
    <n v="0"/>
    <n v="0"/>
    <n v="0"/>
    <n v="0"/>
    <n v="0"/>
    <n v="0"/>
    <n v="0"/>
    <x v="3"/>
  </r>
  <r>
    <n v="84"/>
    <x v="0"/>
    <m/>
    <m/>
    <m/>
    <m/>
    <m/>
    <m/>
    <m/>
    <m/>
    <m/>
    <m/>
    <m/>
    <m/>
    <m/>
    <m/>
    <m/>
    <m/>
    <m/>
    <m/>
    <n v="0"/>
    <n v="0"/>
    <n v="0"/>
    <n v="0"/>
    <n v="0"/>
    <n v="0"/>
    <n v="0"/>
    <n v="0"/>
    <n v="0"/>
    <n v="0"/>
    <n v="0"/>
    <n v="0"/>
    <n v="0"/>
    <x v="3"/>
  </r>
  <r>
    <n v="85"/>
    <x v="0"/>
    <m/>
    <m/>
    <m/>
    <m/>
    <m/>
    <m/>
    <m/>
    <m/>
    <m/>
    <m/>
    <m/>
    <m/>
    <m/>
    <m/>
    <m/>
    <m/>
    <m/>
    <m/>
    <n v="0"/>
    <n v="0"/>
    <n v="0"/>
    <n v="0"/>
    <n v="0"/>
    <n v="0"/>
    <n v="0"/>
    <n v="0"/>
    <n v="0"/>
    <n v="0"/>
    <n v="0"/>
    <n v="0"/>
    <n v="0"/>
    <x v="3"/>
  </r>
  <r>
    <n v="86"/>
    <x v="0"/>
    <m/>
    <m/>
    <m/>
    <m/>
    <m/>
    <m/>
    <m/>
    <m/>
    <m/>
    <m/>
    <m/>
    <m/>
    <m/>
    <m/>
    <m/>
    <m/>
    <m/>
    <m/>
    <n v="0"/>
    <n v="0"/>
    <n v="0"/>
    <n v="0"/>
    <n v="0"/>
    <n v="0"/>
    <n v="0"/>
    <n v="0"/>
    <n v="0"/>
    <n v="0"/>
    <n v="0"/>
    <n v="0"/>
    <n v="0"/>
    <x v="3"/>
  </r>
  <r>
    <n v="87"/>
    <x v="0"/>
    <m/>
    <m/>
    <m/>
    <m/>
    <m/>
    <m/>
    <m/>
    <m/>
    <m/>
    <m/>
    <m/>
    <m/>
    <m/>
    <m/>
    <m/>
    <m/>
    <m/>
    <m/>
    <n v="0"/>
    <n v="0"/>
    <n v="0"/>
    <n v="0"/>
    <n v="0"/>
    <n v="0"/>
    <n v="0"/>
    <n v="0"/>
    <n v="0"/>
    <n v="0"/>
    <n v="0"/>
    <n v="0"/>
    <n v="0"/>
    <x v="3"/>
  </r>
  <r>
    <n v="88"/>
    <x v="0"/>
    <m/>
    <m/>
    <m/>
    <m/>
    <m/>
    <m/>
    <m/>
    <m/>
    <m/>
    <m/>
    <m/>
    <m/>
    <m/>
    <m/>
    <m/>
    <m/>
    <m/>
    <m/>
    <n v="0"/>
    <n v="0"/>
    <n v="0"/>
    <n v="0"/>
    <n v="0"/>
    <n v="0"/>
    <n v="0"/>
    <n v="0"/>
    <n v="0"/>
    <n v="0"/>
    <n v="0"/>
    <n v="0"/>
    <n v="0"/>
    <x v="3"/>
  </r>
  <r>
    <n v="89"/>
    <x v="0"/>
    <m/>
    <m/>
    <m/>
    <m/>
    <m/>
    <m/>
    <m/>
    <m/>
    <m/>
    <m/>
    <m/>
    <m/>
    <m/>
    <m/>
    <m/>
    <m/>
    <m/>
    <m/>
    <n v="0"/>
    <n v="0"/>
    <n v="0"/>
    <n v="0"/>
    <n v="0"/>
    <n v="0"/>
    <n v="0"/>
    <n v="0"/>
    <n v="0"/>
    <n v="0"/>
    <n v="0"/>
    <n v="0"/>
    <n v="0"/>
    <x v="3"/>
  </r>
  <r>
    <n v="90"/>
    <x v="0"/>
    <m/>
    <m/>
    <m/>
    <m/>
    <m/>
    <m/>
    <m/>
    <m/>
    <m/>
    <m/>
    <m/>
    <m/>
    <m/>
    <m/>
    <m/>
    <m/>
    <m/>
    <m/>
    <n v="0"/>
    <n v="0"/>
    <n v="0"/>
    <n v="0"/>
    <n v="0"/>
    <n v="0"/>
    <n v="0"/>
    <n v="0"/>
    <n v="0"/>
    <n v="0"/>
    <n v="0"/>
    <n v="0"/>
    <n v="0"/>
    <x v="3"/>
  </r>
  <r>
    <n v="91"/>
    <x v="0"/>
    <m/>
    <m/>
    <m/>
    <m/>
    <m/>
    <m/>
    <m/>
    <m/>
    <m/>
    <m/>
    <m/>
    <m/>
    <m/>
    <m/>
    <m/>
    <m/>
    <m/>
    <m/>
    <n v="0"/>
    <n v="0"/>
    <n v="0"/>
    <n v="0"/>
    <n v="0"/>
    <n v="0"/>
    <n v="0"/>
    <n v="0"/>
    <n v="0"/>
    <n v="0"/>
    <n v="0"/>
    <n v="0"/>
    <n v="0"/>
    <x v="3"/>
  </r>
  <r>
    <n v="92"/>
    <x v="0"/>
    <m/>
    <m/>
    <m/>
    <m/>
    <m/>
    <m/>
    <m/>
    <m/>
    <m/>
    <m/>
    <m/>
    <m/>
    <m/>
    <m/>
    <m/>
    <m/>
    <m/>
    <m/>
    <n v="0"/>
    <n v="0"/>
    <n v="0"/>
    <n v="0"/>
    <n v="0"/>
    <n v="0"/>
    <n v="0"/>
    <n v="0"/>
    <n v="0"/>
    <n v="0"/>
    <n v="0"/>
    <n v="0"/>
    <n v="0"/>
    <x v="3"/>
  </r>
  <r>
    <n v="93"/>
    <x v="0"/>
    <m/>
    <m/>
    <m/>
    <m/>
    <m/>
    <m/>
    <m/>
    <m/>
    <m/>
    <m/>
    <m/>
    <m/>
    <m/>
    <m/>
    <m/>
    <m/>
    <m/>
    <m/>
    <n v="0"/>
    <n v="0"/>
    <n v="0"/>
    <n v="0"/>
    <n v="0"/>
    <n v="0"/>
    <n v="0"/>
    <n v="0"/>
    <n v="0"/>
    <n v="0"/>
    <n v="0"/>
    <n v="0"/>
    <n v="0"/>
    <x v="3"/>
  </r>
  <r>
    <n v="94"/>
    <x v="0"/>
    <m/>
    <m/>
    <m/>
    <m/>
    <m/>
    <m/>
    <m/>
    <m/>
    <m/>
    <m/>
    <m/>
    <m/>
    <m/>
    <m/>
    <m/>
    <m/>
    <m/>
    <m/>
    <n v="0"/>
    <n v="0"/>
    <n v="0"/>
    <n v="0"/>
    <n v="0"/>
    <n v="0"/>
    <n v="0"/>
    <n v="0"/>
    <n v="0"/>
    <n v="0"/>
    <n v="0"/>
    <n v="0"/>
    <n v="0"/>
    <x v="3"/>
  </r>
  <r>
    <n v="95"/>
    <x v="0"/>
    <m/>
    <m/>
    <m/>
    <m/>
    <m/>
    <m/>
    <m/>
    <m/>
    <m/>
    <m/>
    <m/>
    <m/>
    <m/>
    <m/>
    <m/>
    <m/>
    <m/>
    <m/>
    <n v="0"/>
    <n v="0"/>
    <n v="0"/>
    <n v="0"/>
    <n v="0"/>
    <n v="0"/>
    <n v="0"/>
    <n v="0"/>
    <n v="0"/>
    <n v="0"/>
    <n v="0"/>
    <n v="0"/>
    <n v="0"/>
    <x v="3"/>
  </r>
  <r>
    <n v="96"/>
    <x v="0"/>
    <m/>
    <m/>
    <m/>
    <m/>
    <m/>
    <m/>
    <m/>
    <m/>
    <m/>
    <m/>
    <m/>
    <m/>
    <m/>
    <m/>
    <m/>
    <m/>
    <m/>
    <m/>
    <n v="0"/>
    <n v="0"/>
    <n v="0"/>
    <n v="0"/>
    <n v="0"/>
    <n v="0"/>
    <n v="0"/>
    <n v="0"/>
    <n v="0"/>
    <n v="0"/>
    <n v="0"/>
    <n v="0"/>
    <n v="0"/>
    <x v="3"/>
  </r>
  <r>
    <n v="97"/>
    <x v="0"/>
    <m/>
    <m/>
    <m/>
    <m/>
    <m/>
    <m/>
    <m/>
    <m/>
    <m/>
    <m/>
    <m/>
    <m/>
    <m/>
    <m/>
    <m/>
    <m/>
    <m/>
    <m/>
    <n v="0"/>
    <n v="0"/>
    <n v="0"/>
    <n v="0"/>
    <n v="0"/>
    <n v="0"/>
    <n v="0"/>
    <n v="0"/>
    <n v="0"/>
    <n v="0"/>
    <n v="0"/>
    <n v="0"/>
    <n v="0"/>
    <x v="3"/>
  </r>
  <r>
    <n v="98"/>
    <x v="0"/>
    <m/>
    <m/>
    <m/>
    <m/>
    <m/>
    <m/>
    <m/>
    <m/>
    <m/>
    <m/>
    <m/>
    <m/>
    <m/>
    <m/>
    <m/>
    <m/>
    <m/>
    <m/>
    <n v="0"/>
    <n v="0"/>
    <n v="0"/>
    <n v="0"/>
    <n v="0"/>
    <n v="0"/>
    <n v="0"/>
    <n v="0"/>
    <n v="0"/>
    <n v="0"/>
    <n v="0"/>
    <n v="0"/>
    <n v="0"/>
    <x v="3"/>
  </r>
  <r>
    <n v="99"/>
    <x v="0"/>
    <m/>
    <m/>
    <m/>
    <m/>
    <m/>
    <m/>
    <m/>
    <m/>
    <m/>
    <m/>
    <m/>
    <m/>
    <m/>
    <m/>
    <m/>
    <m/>
    <m/>
    <m/>
    <n v="0"/>
    <n v="0"/>
    <n v="0"/>
    <n v="0"/>
    <n v="0"/>
    <n v="0"/>
    <n v="0"/>
    <n v="0"/>
    <n v="0"/>
    <n v="0"/>
    <n v="0"/>
    <n v="0"/>
    <n v="0"/>
    <x v="3"/>
  </r>
  <r>
    <n v="100"/>
    <x v="0"/>
    <m/>
    <m/>
    <m/>
    <m/>
    <m/>
    <m/>
    <m/>
    <m/>
    <m/>
    <m/>
    <m/>
    <m/>
    <m/>
    <m/>
    <m/>
    <m/>
    <m/>
    <m/>
    <n v="0"/>
    <n v="0"/>
    <n v="0"/>
    <n v="0"/>
    <n v="0"/>
    <n v="0"/>
    <n v="0"/>
    <n v="0"/>
    <n v="0"/>
    <n v="0"/>
    <n v="0"/>
    <n v="0"/>
    <n v="0"/>
    <x v="3"/>
  </r>
  <r>
    <n v="101"/>
    <x v="0"/>
    <m/>
    <m/>
    <m/>
    <m/>
    <m/>
    <m/>
    <m/>
    <m/>
    <m/>
    <m/>
    <m/>
    <m/>
    <m/>
    <m/>
    <m/>
    <m/>
    <m/>
    <m/>
    <n v="0"/>
    <n v="0"/>
    <n v="0"/>
    <n v="0"/>
    <n v="0"/>
    <n v="0"/>
    <n v="0"/>
    <n v="0"/>
    <n v="0"/>
    <n v="0"/>
    <n v="0"/>
    <n v="0"/>
    <n v="0"/>
    <x v="3"/>
  </r>
  <r>
    <n v="102"/>
    <x v="0"/>
    <m/>
    <m/>
    <m/>
    <m/>
    <m/>
    <m/>
    <m/>
    <m/>
    <m/>
    <m/>
    <m/>
    <m/>
    <m/>
    <m/>
    <m/>
    <m/>
    <m/>
    <m/>
    <n v="0"/>
    <n v="0"/>
    <n v="0"/>
    <n v="0"/>
    <n v="0"/>
    <n v="0"/>
    <n v="0"/>
    <n v="0"/>
    <n v="0"/>
    <n v="0"/>
    <n v="0"/>
    <n v="0"/>
    <n v="0"/>
    <x v="3"/>
  </r>
  <r>
    <n v="103"/>
    <x v="0"/>
    <m/>
    <m/>
    <m/>
    <m/>
    <m/>
    <m/>
    <m/>
    <m/>
    <m/>
    <m/>
    <m/>
    <m/>
    <m/>
    <m/>
    <m/>
    <m/>
    <m/>
    <m/>
    <n v="0"/>
    <n v="0"/>
    <n v="0"/>
    <n v="0"/>
    <n v="0"/>
    <n v="0"/>
    <n v="0"/>
    <n v="0"/>
    <n v="0"/>
    <n v="0"/>
    <n v="0"/>
    <n v="0"/>
    <n v="0"/>
    <x v="3"/>
  </r>
  <r>
    <n v="104"/>
    <x v="0"/>
    <m/>
    <m/>
    <m/>
    <m/>
    <m/>
    <m/>
    <m/>
    <m/>
    <m/>
    <m/>
    <m/>
    <m/>
    <m/>
    <m/>
    <m/>
    <m/>
    <m/>
    <m/>
    <n v="0"/>
    <n v="0"/>
    <n v="0"/>
    <n v="0"/>
    <n v="0"/>
    <n v="0"/>
    <n v="0"/>
    <n v="0"/>
    <n v="0"/>
    <n v="0"/>
    <n v="0"/>
    <n v="0"/>
    <n v="0"/>
    <x v="3"/>
  </r>
  <r>
    <n v="105"/>
    <x v="0"/>
    <m/>
    <m/>
    <m/>
    <m/>
    <m/>
    <m/>
    <m/>
    <m/>
    <m/>
    <m/>
    <m/>
    <m/>
    <m/>
    <m/>
    <m/>
    <m/>
    <m/>
    <m/>
    <n v="0"/>
    <n v="0"/>
    <n v="0"/>
    <n v="0"/>
    <n v="0"/>
    <n v="0"/>
    <n v="0"/>
    <n v="0"/>
    <n v="0"/>
    <n v="0"/>
    <n v="0"/>
    <n v="0"/>
    <n v="0"/>
    <x v="3"/>
  </r>
  <r>
    <n v="106"/>
    <x v="0"/>
    <m/>
    <m/>
    <m/>
    <m/>
    <m/>
    <m/>
    <m/>
    <m/>
    <m/>
    <m/>
    <m/>
    <m/>
    <m/>
    <m/>
    <m/>
    <m/>
    <m/>
    <m/>
    <n v="0"/>
    <n v="0"/>
    <n v="0"/>
    <n v="0"/>
    <n v="0"/>
    <n v="0"/>
    <n v="0"/>
    <n v="0"/>
    <n v="0"/>
    <n v="0"/>
    <n v="0"/>
    <n v="0"/>
    <n v="0"/>
    <x v="3"/>
  </r>
  <r>
    <n v="107"/>
    <x v="0"/>
    <m/>
    <m/>
    <m/>
    <m/>
    <m/>
    <m/>
    <m/>
    <m/>
    <m/>
    <m/>
    <m/>
    <m/>
    <m/>
    <m/>
    <m/>
    <m/>
    <m/>
    <m/>
    <n v="0"/>
    <n v="0"/>
    <n v="0"/>
    <n v="0"/>
    <n v="0"/>
    <n v="0"/>
    <n v="0"/>
    <n v="0"/>
    <n v="0"/>
    <n v="0"/>
    <n v="0"/>
    <n v="0"/>
    <n v="0"/>
    <x v="3"/>
  </r>
  <r>
    <n v="108"/>
    <x v="0"/>
    <m/>
    <m/>
    <m/>
    <m/>
    <m/>
    <m/>
    <m/>
    <m/>
    <m/>
    <m/>
    <m/>
    <m/>
    <m/>
    <m/>
    <m/>
    <m/>
    <m/>
    <m/>
    <n v="0"/>
    <n v="0"/>
    <n v="0"/>
    <n v="0"/>
    <n v="0"/>
    <n v="0"/>
    <n v="0"/>
    <n v="0"/>
    <n v="0"/>
    <n v="0"/>
    <n v="0"/>
    <n v="0"/>
    <n v="0"/>
    <x v="3"/>
  </r>
  <r>
    <n v="109"/>
    <x v="0"/>
    <m/>
    <m/>
    <m/>
    <m/>
    <m/>
    <m/>
    <m/>
    <m/>
    <m/>
    <m/>
    <m/>
    <m/>
    <m/>
    <m/>
    <m/>
    <m/>
    <m/>
    <m/>
    <n v="0"/>
    <n v="0"/>
    <n v="0"/>
    <n v="0"/>
    <n v="0"/>
    <n v="0"/>
    <n v="0"/>
    <n v="0"/>
    <n v="0"/>
    <n v="0"/>
    <n v="0"/>
    <n v="0"/>
    <n v="0"/>
    <x v="3"/>
  </r>
  <r>
    <n v="110"/>
    <x v="0"/>
    <m/>
    <m/>
    <m/>
    <m/>
    <m/>
    <m/>
    <m/>
    <m/>
    <m/>
    <m/>
    <m/>
    <m/>
    <m/>
    <m/>
    <m/>
    <m/>
    <m/>
    <m/>
    <n v="0"/>
    <n v="0"/>
    <n v="0"/>
    <n v="0"/>
    <n v="0"/>
    <n v="0"/>
    <n v="0"/>
    <n v="0"/>
    <n v="0"/>
    <n v="0"/>
    <n v="0"/>
    <n v="0"/>
    <n v="0"/>
    <x v="3"/>
  </r>
  <r>
    <n v="111"/>
    <x v="0"/>
    <m/>
    <m/>
    <m/>
    <m/>
    <m/>
    <m/>
    <m/>
    <m/>
    <m/>
    <m/>
    <m/>
    <m/>
    <m/>
    <m/>
    <m/>
    <m/>
    <m/>
    <m/>
    <n v="0"/>
    <n v="0"/>
    <n v="0"/>
    <n v="0"/>
    <n v="0"/>
    <n v="0"/>
    <n v="0"/>
    <n v="0"/>
    <n v="0"/>
    <n v="0"/>
    <n v="0"/>
    <n v="0"/>
    <n v="0"/>
    <x v="3"/>
  </r>
  <r>
    <n v="112"/>
    <x v="0"/>
    <m/>
    <m/>
    <m/>
    <m/>
    <m/>
    <m/>
    <m/>
    <m/>
    <m/>
    <m/>
    <m/>
    <m/>
    <m/>
    <m/>
    <m/>
    <m/>
    <m/>
    <m/>
    <n v="0"/>
    <n v="0"/>
    <n v="0"/>
    <n v="0"/>
    <n v="0"/>
    <n v="0"/>
    <n v="0"/>
    <n v="0"/>
    <n v="0"/>
    <n v="0"/>
    <n v="0"/>
    <n v="0"/>
    <n v="0"/>
    <x v="3"/>
  </r>
  <r>
    <n v="113"/>
    <x v="0"/>
    <m/>
    <m/>
    <m/>
    <m/>
    <m/>
    <m/>
    <m/>
    <m/>
    <m/>
    <m/>
    <m/>
    <m/>
    <m/>
    <m/>
    <m/>
    <m/>
    <m/>
    <m/>
    <n v="0"/>
    <n v="0"/>
    <n v="0"/>
    <n v="0"/>
    <n v="0"/>
    <n v="0"/>
    <n v="0"/>
    <n v="0"/>
    <n v="0"/>
    <n v="0"/>
    <n v="0"/>
    <n v="0"/>
    <n v="0"/>
    <x v="3"/>
  </r>
  <r>
    <n v="114"/>
    <x v="0"/>
    <m/>
    <m/>
    <m/>
    <m/>
    <m/>
    <m/>
    <m/>
    <m/>
    <m/>
    <m/>
    <m/>
    <m/>
    <m/>
    <m/>
    <m/>
    <m/>
    <m/>
    <m/>
    <n v="0"/>
    <n v="0"/>
    <n v="0"/>
    <n v="0"/>
    <n v="0"/>
    <n v="0"/>
    <n v="0"/>
    <n v="0"/>
    <n v="0"/>
    <n v="0"/>
    <n v="0"/>
    <n v="0"/>
    <n v="0"/>
    <x v="3"/>
  </r>
  <r>
    <n v="115"/>
    <x v="0"/>
    <m/>
    <m/>
    <m/>
    <m/>
    <m/>
    <m/>
    <m/>
    <m/>
    <m/>
    <m/>
    <m/>
    <m/>
    <m/>
    <m/>
    <m/>
    <m/>
    <m/>
    <m/>
    <n v="0"/>
    <n v="0"/>
    <n v="0"/>
    <n v="0"/>
    <n v="0"/>
    <n v="0"/>
    <n v="0"/>
    <n v="0"/>
    <n v="0"/>
    <n v="0"/>
    <n v="0"/>
    <n v="0"/>
    <n v="0"/>
    <x v="3"/>
  </r>
  <r>
    <n v="116"/>
    <x v="0"/>
    <m/>
    <m/>
    <m/>
    <m/>
    <m/>
    <m/>
    <m/>
    <m/>
    <m/>
    <m/>
    <m/>
    <m/>
    <m/>
    <m/>
    <m/>
    <m/>
    <m/>
    <m/>
    <n v="0"/>
    <n v="0"/>
    <n v="0"/>
    <n v="0"/>
    <n v="0"/>
    <n v="0"/>
    <n v="0"/>
    <n v="0"/>
    <n v="0"/>
    <n v="0"/>
    <n v="0"/>
    <n v="0"/>
    <n v="0"/>
    <x v="3"/>
  </r>
  <r>
    <n v="117"/>
    <x v="0"/>
    <m/>
    <m/>
    <m/>
    <m/>
    <m/>
    <m/>
    <m/>
    <m/>
    <m/>
    <m/>
    <m/>
    <m/>
    <m/>
    <m/>
    <m/>
    <m/>
    <m/>
    <m/>
    <n v="0"/>
    <n v="0"/>
    <n v="0"/>
    <n v="0"/>
    <n v="0"/>
    <n v="0"/>
    <n v="0"/>
    <n v="0"/>
    <n v="0"/>
    <n v="0"/>
    <n v="0"/>
    <n v="0"/>
    <n v="0"/>
    <x v="3"/>
  </r>
  <r>
    <n v="118"/>
    <x v="0"/>
    <m/>
    <m/>
    <m/>
    <m/>
    <m/>
    <m/>
    <m/>
    <m/>
    <m/>
    <m/>
    <m/>
    <m/>
    <m/>
    <m/>
    <m/>
    <m/>
    <m/>
    <m/>
    <n v="0"/>
    <n v="0"/>
    <n v="0"/>
    <n v="0"/>
    <n v="0"/>
    <n v="0"/>
    <n v="0"/>
    <n v="0"/>
    <n v="0"/>
    <n v="0"/>
    <n v="0"/>
    <n v="0"/>
    <n v="0"/>
    <x v="3"/>
  </r>
  <r>
    <n v="119"/>
    <x v="0"/>
    <m/>
    <m/>
    <m/>
    <m/>
    <m/>
    <m/>
    <m/>
    <m/>
    <m/>
    <m/>
    <m/>
    <m/>
    <m/>
    <m/>
    <m/>
    <m/>
    <m/>
    <m/>
    <n v="0"/>
    <n v="0"/>
    <n v="0"/>
    <n v="0"/>
    <n v="0"/>
    <n v="0"/>
    <n v="0"/>
    <n v="0"/>
    <n v="0"/>
    <n v="0"/>
    <n v="0"/>
    <n v="0"/>
    <n v="0"/>
    <x v="3"/>
  </r>
  <r>
    <n v="120"/>
    <x v="0"/>
    <m/>
    <m/>
    <m/>
    <m/>
    <m/>
    <m/>
    <m/>
    <m/>
    <m/>
    <m/>
    <m/>
    <m/>
    <m/>
    <m/>
    <m/>
    <m/>
    <m/>
    <m/>
    <n v="0"/>
    <n v="0"/>
    <n v="0"/>
    <n v="0"/>
    <n v="0"/>
    <n v="0"/>
    <n v="0"/>
    <n v="0"/>
    <n v="0"/>
    <n v="0"/>
    <n v="0"/>
    <n v="0"/>
    <n v="0"/>
    <x v="3"/>
  </r>
  <r>
    <n v="121"/>
    <x v="0"/>
    <m/>
    <m/>
    <m/>
    <m/>
    <m/>
    <m/>
    <m/>
    <m/>
    <m/>
    <m/>
    <m/>
    <m/>
    <m/>
    <m/>
    <m/>
    <m/>
    <m/>
    <m/>
    <n v="0"/>
    <n v="0"/>
    <n v="0"/>
    <n v="0"/>
    <n v="0"/>
    <n v="0"/>
    <n v="0"/>
    <n v="0"/>
    <n v="0"/>
    <n v="0"/>
    <n v="0"/>
    <n v="0"/>
    <n v="0"/>
    <x v="3"/>
  </r>
  <r>
    <n v="122"/>
    <x v="0"/>
    <m/>
    <m/>
    <m/>
    <m/>
    <m/>
    <m/>
    <m/>
    <m/>
    <m/>
    <m/>
    <m/>
    <m/>
    <m/>
    <m/>
    <m/>
    <m/>
    <m/>
    <m/>
    <n v="0"/>
    <n v="0"/>
    <n v="0"/>
    <n v="0"/>
    <n v="0"/>
    <n v="0"/>
    <n v="0"/>
    <n v="0"/>
    <n v="0"/>
    <n v="0"/>
    <n v="0"/>
    <n v="0"/>
    <n v="0"/>
    <x v="3"/>
  </r>
  <r>
    <n v="123"/>
    <x v="0"/>
    <m/>
    <m/>
    <m/>
    <m/>
    <m/>
    <m/>
    <m/>
    <m/>
    <m/>
    <m/>
    <m/>
    <m/>
    <m/>
    <m/>
    <m/>
    <m/>
    <m/>
    <m/>
    <n v="0"/>
    <n v="0"/>
    <n v="0"/>
    <n v="0"/>
    <n v="0"/>
    <n v="0"/>
    <n v="0"/>
    <n v="0"/>
    <n v="0"/>
    <n v="0"/>
    <n v="0"/>
    <n v="0"/>
    <n v="0"/>
    <x v="3"/>
  </r>
  <r>
    <n v="124"/>
    <x v="0"/>
    <m/>
    <m/>
    <m/>
    <m/>
    <m/>
    <m/>
    <m/>
    <m/>
    <m/>
    <m/>
    <m/>
    <m/>
    <m/>
    <m/>
    <m/>
    <m/>
    <m/>
    <m/>
    <n v="0"/>
    <n v="0"/>
    <n v="0"/>
    <n v="0"/>
    <n v="0"/>
    <n v="0"/>
    <n v="0"/>
    <n v="0"/>
    <n v="0"/>
    <n v="0"/>
    <n v="0"/>
    <n v="0"/>
    <n v="0"/>
    <x v="3"/>
  </r>
  <r>
    <n v="125"/>
    <x v="0"/>
    <m/>
    <m/>
    <m/>
    <m/>
    <m/>
    <m/>
    <m/>
    <m/>
    <m/>
    <m/>
    <m/>
    <m/>
    <m/>
    <m/>
    <m/>
    <m/>
    <m/>
    <m/>
    <n v="0"/>
    <n v="0"/>
    <n v="0"/>
    <n v="0"/>
    <n v="0"/>
    <n v="0"/>
    <n v="0"/>
    <n v="0"/>
    <n v="0"/>
    <n v="0"/>
    <n v="0"/>
    <n v="0"/>
    <n v="0"/>
    <x v="3"/>
  </r>
  <r>
    <n v="126"/>
    <x v="0"/>
    <m/>
    <m/>
    <m/>
    <m/>
    <m/>
    <m/>
    <m/>
    <m/>
    <m/>
    <m/>
    <m/>
    <m/>
    <m/>
    <m/>
    <m/>
    <m/>
    <m/>
    <m/>
    <n v="0"/>
    <n v="0"/>
    <n v="0"/>
    <n v="0"/>
    <n v="0"/>
    <n v="0"/>
    <n v="0"/>
    <n v="0"/>
    <n v="0"/>
    <n v="0"/>
    <n v="0"/>
    <n v="0"/>
    <n v="0"/>
    <x v="3"/>
  </r>
  <r>
    <n v="127"/>
    <x v="0"/>
    <m/>
    <m/>
    <m/>
    <m/>
    <m/>
    <m/>
    <m/>
    <m/>
    <m/>
    <m/>
    <m/>
    <m/>
    <m/>
    <m/>
    <m/>
    <m/>
    <m/>
    <m/>
    <n v="0"/>
    <n v="0"/>
    <n v="0"/>
    <n v="0"/>
    <n v="0"/>
    <n v="0"/>
    <n v="0"/>
    <n v="0"/>
    <n v="0"/>
    <n v="0"/>
    <n v="0"/>
    <n v="0"/>
    <n v="0"/>
    <x v="3"/>
  </r>
  <r>
    <n v="128"/>
    <x v="0"/>
    <m/>
    <m/>
    <m/>
    <m/>
    <m/>
    <m/>
    <m/>
    <m/>
    <m/>
    <m/>
    <m/>
    <m/>
    <m/>
    <m/>
    <m/>
    <m/>
    <m/>
    <m/>
    <n v="0"/>
    <n v="0"/>
    <n v="0"/>
    <n v="0"/>
    <n v="0"/>
    <n v="0"/>
    <n v="0"/>
    <n v="0"/>
    <n v="0"/>
    <n v="0"/>
    <n v="0"/>
    <n v="0"/>
    <n v="0"/>
    <x v="3"/>
  </r>
  <r>
    <n v="129"/>
    <x v="0"/>
    <m/>
    <m/>
    <m/>
    <m/>
    <m/>
    <m/>
    <m/>
    <m/>
    <m/>
    <m/>
    <m/>
    <m/>
    <m/>
    <m/>
    <m/>
    <m/>
    <m/>
    <m/>
    <n v="0"/>
    <n v="0"/>
    <n v="0"/>
    <n v="0"/>
    <n v="0"/>
    <n v="0"/>
    <n v="0"/>
    <n v="0"/>
    <n v="0"/>
    <n v="0"/>
    <n v="0"/>
    <n v="0"/>
    <n v="0"/>
    <x v="3"/>
  </r>
  <r>
    <n v="130"/>
    <x v="0"/>
    <m/>
    <m/>
    <m/>
    <m/>
    <m/>
    <m/>
    <m/>
    <m/>
    <m/>
    <m/>
    <m/>
    <m/>
    <m/>
    <m/>
    <m/>
    <m/>
    <m/>
    <m/>
    <n v="0"/>
    <n v="0"/>
    <n v="0"/>
    <n v="0"/>
    <n v="0"/>
    <n v="0"/>
    <n v="0"/>
    <n v="0"/>
    <n v="0"/>
    <n v="0"/>
    <n v="0"/>
    <n v="0"/>
    <n v="0"/>
    <x v="3"/>
  </r>
  <r>
    <n v="131"/>
    <x v="0"/>
    <m/>
    <m/>
    <m/>
    <m/>
    <m/>
    <m/>
    <m/>
    <m/>
    <m/>
    <m/>
    <m/>
    <m/>
    <m/>
    <m/>
    <m/>
    <m/>
    <m/>
    <m/>
    <n v="0"/>
    <n v="0"/>
    <n v="0"/>
    <n v="0"/>
    <n v="0"/>
    <n v="0"/>
    <n v="0"/>
    <n v="0"/>
    <n v="0"/>
    <n v="0"/>
    <n v="0"/>
    <n v="0"/>
    <n v="0"/>
    <x v="3"/>
  </r>
  <r>
    <n v="132"/>
    <x v="0"/>
    <m/>
    <m/>
    <m/>
    <m/>
    <m/>
    <m/>
    <m/>
    <m/>
    <m/>
    <m/>
    <m/>
    <m/>
    <m/>
    <m/>
    <m/>
    <m/>
    <m/>
    <m/>
    <n v="0"/>
    <n v="0"/>
    <n v="0"/>
    <n v="0"/>
    <n v="0"/>
    <n v="0"/>
    <n v="0"/>
    <n v="0"/>
    <n v="0"/>
    <n v="0"/>
    <n v="0"/>
    <n v="0"/>
    <n v="0"/>
    <x v="3"/>
  </r>
  <r>
    <n v="133"/>
    <x v="0"/>
    <m/>
    <m/>
    <m/>
    <m/>
    <m/>
    <m/>
    <m/>
    <m/>
    <m/>
    <m/>
    <m/>
    <m/>
    <m/>
    <m/>
    <m/>
    <m/>
    <m/>
    <m/>
    <n v="0"/>
    <n v="0"/>
    <n v="0"/>
    <n v="0"/>
    <n v="0"/>
    <n v="0"/>
    <n v="0"/>
    <n v="0"/>
    <n v="0"/>
    <n v="0"/>
    <n v="0"/>
    <n v="0"/>
    <n v="0"/>
    <x v="3"/>
  </r>
  <r>
    <n v="134"/>
    <x v="0"/>
    <m/>
    <m/>
    <m/>
    <m/>
    <m/>
    <m/>
    <m/>
    <m/>
    <m/>
    <m/>
    <m/>
    <m/>
    <m/>
    <m/>
    <m/>
    <m/>
    <m/>
    <m/>
    <n v="0"/>
    <n v="0"/>
    <n v="0"/>
    <n v="0"/>
    <n v="0"/>
    <n v="0"/>
    <n v="0"/>
    <n v="0"/>
    <n v="0"/>
    <n v="0"/>
    <n v="0"/>
    <n v="0"/>
    <n v="0"/>
    <x v="3"/>
  </r>
  <r>
    <n v="135"/>
    <x v="0"/>
    <m/>
    <m/>
    <m/>
    <m/>
    <m/>
    <m/>
    <m/>
    <m/>
    <m/>
    <m/>
    <m/>
    <m/>
    <m/>
    <m/>
    <m/>
    <m/>
    <m/>
    <m/>
    <n v="0"/>
    <n v="0"/>
    <n v="0"/>
    <n v="0"/>
    <n v="0"/>
    <n v="0"/>
    <n v="0"/>
    <n v="0"/>
    <n v="0"/>
    <n v="0"/>
    <n v="0"/>
    <n v="0"/>
    <n v="0"/>
    <x v="3"/>
  </r>
  <r>
    <n v="136"/>
    <x v="0"/>
    <m/>
    <m/>
    <m/>
    <m/>
    <m/>
    <m/>
    <m/>
    <m/>
    <m/>
    <m/>
    <m/>
    <m/>
    <m/>
    <m/>
    <m/>
    <m/>
    <m/>
    <m/>
    <n v="0"/>
    <n v="0"/>
    <n v="0"/>
    <n v="0"/>
    <n v="0"/>
    <n v="0"/>
    <n v="0"/>
    <n v="0"/>
    <n v="0"/>
    <n v="0"/>
    <n v="0"/>
    <n v="0"/>
    <n v="0"/>
    <x v="3"/>
  </r>
  <r>
    <n v="137"/>
    <x v="0"/>
    <m/>
    <m/>
    <m/>
    <m/>
    <m/>
    <m/>
    <m/>
    <m/>
    <m/>
    <m/>
    <m/>
    <m/>
    <m/>
    <m/>
    <m/>
    <m/>
    <m/>
    <m/>
    <n v="0"/>
    <n v="0"/>
    <n v="0"/>
    <n v="0"/>
    <n v="0"/>
    <n v="0"/>
    <n v="0"/>
    <n v="0"/>
    <n v="0"/>
    <n v="0"/>
    <n v="0"/>
    <n v="0"/>
    <n v="0"/>
    <x v="3"/>
  </r>
  <r>
    <n v="138"/>
    <x v="0"/>
    <m/>
    <m/>
    <m/>
    <m/>
    <m/>
    <m/>
    <m/>
    <m/>
    <m/>
    <m/>
    <m/>
    <m/>
    <m/>
    <m/>
    <m/>
    <m/>
    <m/>
    <m/>
    <n v="0"/>
    <n v="0"/>
    <n v="0"/>
    <n v="0"/>
    <n v="0"/>
    <n v="0"/>
    <n v="0"/>
    <n v="0"/>
    <n v="0"/>
    <n v="0"/>
    <n v="0"/>
    <n v="0"/>
    <n v="0"/>
    <x v="3"/>
  </r>
  <r>
    <n v="139"/>
    <x v="0"/>
    <m/>
    <m/>
    <m/>
    <m/>
    <m/>
    <m/>
    <m/>
    <m/>
    <m/>
    <m/>
    <m/>
    <m/>
    <m/>
    <m/>
    <m/>
    <m/>
    <m/>
    <m/>
    <n v="0"/>
    <n v="0"/>
    <n v="0"/>
    <n v="0"/>
    <n v="0"/>
    <n v="0"/>
    <n v="0"/>
    <n v="0"/>
    <n v="0"/>
    <n v="0"/>
    <n v="0"/>
    <n v="0"/>
    <n v="0"/>
    <x v="3"/>
  </r>
  <r>
    <n v="140"/>
    <x v="0"/>
    <m/>
    <m/>
    <m/>
    <m/>
    <m/>
    <m/>
    <m/>
    <m/>
    <m/>
    <m/>
    <m/>
    <m/>
    <m/>
    <m/>
    <m/>
    <m/>
    <m/>
    <m/>
    <n v="0"/>
    <n v="0"/>
    <n v="0"/>
    <n v="0"/>
    <n v="0"/>
    <n v="0"/>
    <n v="0"/>
    <n v="0"/>
    <n v="0"/>
    <n v="0"/>
    <n v="0"/>
    <n v="0"/>
    <n v="0"/>
    <x v="3"/>
  </r>
  <r>
    <n v="141"/>
    <x v="0"/>
    <m/>
    <m/>
    <m/>
    <m/>
    <m/>
    <m/>
    <m/>
    <m/>
    <m/>
    <m/>
    <m/>
    <m/>
    <m/>
    <m/>
    <m/>
    <m/>
    <m/>
    <m/>
    <n v="0"/>
    <n v="0"/>
    <n v="0"/>
    <n v="0"/>
    <n v="0"/>
    <n v="0"/>
    <n v="0"/>
    <n v="0"/>
    <n v="0"/>
    <n v="0"/>
    <n v="0"/>
    <n v="0"/>
    <n v="0"/>
    <x v="3"/>
  </r>
  <r>
    <n v="142"/>
    <x v="0"/>
    <m/>
    <m/>
    <m/>
    <m/>
    <m/>
    <m/>
    <m/>
    <m/>
    <m/>
    <m/>
    <m/>
    <m/>
    <m/>
    <m/>
    <m/>
    <m/>
    <m/>
    <m/>
    <n v="0"/>
    <n v="0"/>
    <n v="0"/>
    <n v="0"/>
    <n v="0"/>
    <n v="0"/>
    <n v="0"/>
    <n v="0"/>
    <n v="0"/>
    <n v="0"/>
    <n v="0"/>
    <n v="0"/>
    <n v="0"/>
    <x v="3"/>
  </r>
  <r>
    <n v="143"/>
    <x v="0"/>
    <m/>
    <m/>
    <m/>
    <m/>
    <m/>
    <m/>
    <m/>
    <m/>
    <m/>
    <m/>
    <m/>
    <m/>
    <m/>
    <m/>
    <m/>
    <m/>
    <m/>
    <m/>
    <n v="0"/>
    <n v="0"/>
    <n v="0"/>
    <n v="0"/>
    <n v="0"/>
    <n v="0"/>
    <n v="0"/>
    <n v="0"/>
    <n v="0"/>
    <n v="0"/>
    <n v="0"/>
    <n v="0"/>
    <n v="0"/>
    <x v="3"/>
  </r>
  <r>
    <n v="144"/>
    <x v="0"/>
    <m/>
    <m/>
    <m/>
    <m/>
    <m/>
    <m/>
    <m/>
    <m/>
    <m/>
    <m/>
    <m/>
    <m/>
    <m/>
    <m/>
    <m/>
    <m/>
    <m/>
    <m/>
    <n v="0"/>
    <n v="0"/>
    <n v="0"/>
    <n v="0"/>
    <n v="0"/>
    <n v="0"/>
    <n v="0"/>
    <n v="0"/>
    <n v="0"/>
    <n v="0"/>
    <n v="0"/>
    <n v="0"/>
    <n v="0"/>
    <x v="3"/>
  </r>
  <r>
    <n v="145"/>
    <x v="0"/>
    <m/>
    <m/>
    <m/>
    <m/>
    <m/>
    <m/>
    <m/>
    <m/>
    <m/>
    <m/>
    <m/>
    <m/>
    <m/>
    <m/>
    <m/>
    <m/>
    <m/>
    <m/>
    <n v="0"/>
    <n v="0"/>
    <n v="0"/>
    <n v="0"/>
    <n v="0"/>
    <n v="0"/>
    <n v="0"/>
    <n v="0"/>
    <n v="0"/>
    <n v="0"/>
    <n v="0"/>
    <n v="0"/>
    <n v="0"/>
    <x v="3"/>
  </r>
  <r>
    <n v="146"/>
    <x v="0"/>
    <m/>
    <m/>
    <m/>
    <m/>
    <m/>
    <m/>
    <m/>
    <m/>
    <m/>
    <m/>
    <m/>
    <m/>
    <m/>
    <m/>
    <m/>
    <m/>
    <m/>
    <m/>
    <n v="0"/>
    <n v="0"/>
    <n v="0"/>
    <n v="0"/>
    <n v="0"/>
    <n v="0"/>
    <n v="0"/>
    <n v="0"/>
    <n v="0"/>
    <n v="0"/>
    <n v="0"/>
    <n v="0"/>
    <n v="0"/>
    <x v="3"/>
  </r>
  <r>
    <n v="147"/>
    <x v="0"/>
    <m/>
    <m/>
    <m/>
    <m/>
    <m/>
    <m/>
    <m/>
    <m/>
    <m/>
    <m/>
    <m/>
    <m/>
    <m/>
    <m/>
    <m/>
    <m/>
    <m/>
    <m/>
    <n v="0"/>
    <n v="0"/>
    <n v="0"/>
    <n v="0"/>
    <n v="0"/>
    <n v="0"/>
    <n v="0"/>
    <n v="0"/>
    <n v="0"/>
    <n v="0"/>
    <n v="0"/>
    <n v="0"/>
    <n v="0"/>
    <x v="3"/>
  </r>
  <r>
    <n v="148"/>
    <x v="0"/>
    <m/>
    <m/>
    <m/>
    <m/>
    <m/>
    <m/>
    <m/>
    <m/>
    <m/>
    <m/>
    <m/>
    <m/>
    <m/>
    <m/>
    <m/>
    <m/>
    <m/>
    <m/>
    <n v="0"/>
    <n v="0"/>
    <n v="0"/>
    <n v="0"/>
    <n v="0"/>
    <n v="0"/>
    <n v="0"/>
    <n v="0"/>
    <n v="0"/>
    <n v="0"/>
    <n v="0"/>
    <n v="0"/>
    <n v="0"/>
    <x v="3"/>
  </r>
  <r>
    <n v="149"/>
    <x v="0"/>
    <m/>
    <m/>
    <m/>
    <m/>
    <m/>
    <m/>
    <m/>
    <m/>
    <m/>
    <m/>
    <m/>
    <m/>
    <m/>
    <m/>
    <m/>
    <m/>
    <m/>
    <m/>
    <n v="0"/>
    <n v="0"/>
    <n v="0"/>
    <n v="0"/>
    <n v="0"/>
    <n v="0"/>
    <n v="0"/>
    <n v="0"/>
    <n v="0"/>
    <n v="0"/>
    <n v="0"/>
    <n v="0"/>
    <n v="0"/>
    <x v="3"/>
  </r>
  <r>
    <n v="150"/>
    <x v="0"/>
    <m/>
    <m/>
    <m/>
    <m/>
    <m/>
    <m/>
    <m/>
    <m/>
    <m/>
    <m/>
    <m/>
    <m/>
    <m/>
    <m/>
    <m/>
    <m/>
    <m/>
    <m/>
    <n v="0"/>
    <n v="0"/>
    <n v="0"/>
    <n v="0"/>
    <n v="0"/>
    <n v="0"/>
    <n v="0"/>
    <n v="0"/>
    <n v="0"/>
    <n v="0"/>
    <n v="0"/>
    <n v="0"/>
    <n v="0"/>
    <x v="3"/>
  </r>
  <r>
    <n v="151"/>
    <x v="0"/>
    <m/>
    <m/>
    <m/>
    <m/>
    <m/>
    <m/>
    <m/>
    <m/>
    <m/>
    <m/>
    <m/>
    <m/>
    <m/>
    <m/>
    <m/>
    <m/>
    <m/>
    <m/>
    <n v="0"/>
    <n v="0"/>
    <n v="0"/>
    <n v="0"/>
    <n v="0"/>
    <n v="0"/>
    <n v="0"/>
    <n v="0"/>
    <n v="0"/>
    <n v="0"/>
    <n v="0"/>
    <n v="0"/>
    <n v="0"/>
    <x v="3"/>
  </r>
  <r>
    <n v="152"/>
    <x v="0"/>
    <m/>
    <m/>
    <m/>
    <m/>
    <m/>
    <m/>
    <m/>
    <m/>
    <m/>
    <m/>
    <m/>
    <m/>
    <m/>
    <m/>
    <m/>
    <m/>
    <m/>
    <m/>
    <n v="0"/>
    <n v="0"/>
    <n v="0"/>
    <n v="0"/>
    <n v="0"/>
    <n v="0"/>
    <n v="0"/>
    <n v="0"/>
    <n v="0"/>
    <n v="0"/>
    <n v="0"/>
    <n v="0"/>
    <n v="0"/>
    <x v="3"/>
  </r>
  <r>
    <n v="153"/>
    <x v="0"/>
    <m/>
    <m/>
    <m/>
    <m/>
    <m/>
    <m/>
    <m/>
    <m/>
    <m/>
    <m/>
    <m/>
    <m/>
    <m/>
    <m/>
    <m/>
    <m/>
    <m/>
    <m/>
    <n v="0"/>
    <n v="0"/>
    <n v="0"/>
    <n v="0"/>
    <n v="0"/>
    <n v="0"/>
    <n v="0"/>
    <n v="0"/>
    <n v="0"/>
    <n v="0"/>
    <n v="0"/>
    <n v="0"/>
    <n v="0"/>
    <x v="3"/>
  </r>
  <r>
    <n v="154"/>
    <x v="0"/>
    <m/>
    <m/>
    <m/>
    <m/>
    <m/>
    <m/>
    <m/>
    <m/>
    <m/>
    <m/>
    <m/>
    <m/>
    <m/>
    <m/>
    <m/>
    <m/>
    <m/>
    <m/>
    <n v="0"/>
    <n v="0"/>
    <n v="0"/>
    <n v="0"/>
    <n v="0"/>
    <n v="0"/>
    <n v="0"/>
    <n v="0"/>
    <n v="0"/>
    <n v="0"/>
    <n v="0"/>
    <n v="0"/>
    <n v="0"/>
    <x v="3"/>
  </r>
  <r>
    <n v="155"/>
    <x v="0"/>
    <m/>
    <m/>
    <m/>
    <m/>
    <m/>
    <m/>
    <m/>
    <m/>
    <m/>
    <m/>
    <m/>
    <m/>
    <m/>
    <m/>
    <m/>
    <m/>
    <m/>
    <m/>
    <n v="0"/>
    <n v="0"/>
    <n v="0"/>
    <n v="0"/>
    <n v="0"/>
    <n v="0"/>
    <n v="0"/>
    <n v="0"/>
    <n v="0"/>
    <n v="0"/>
    <n v="0"/>
    <n v="0"/>
    <n v="0"/>
    <x v="3"/>
  </r>
  <r>
    <n v="156"/>
    <x v="0"/>
    <m/>
    <m/>
    <m/>
    <m/>
    <m/>
    <m/>
    <m/>
    <m/>
    <m/>
    <m/>
    <m/>
    <m/>
    <m/>
    <m/>
    <m/>
    <m/>
    <m/>
    <m/>
    <n v="0"/>
    <n v="0"/>
    <n v="0"/>
    <n v="0"/>
    <n v="0"/>
    <n v="0"/>
    <n v="0"/>
    <n v="0"/>
    <n v="0"/>
    <n v="0"/>
    <n v="0"/>
    <n v="0"/>
    <n v="0"/>
    <x v="3"/>
  </r>
  <r>
    <n v="157"/>
    <x v="0"/>
    <m/>
    <m/>
    <m/>
    <m/>
    <m/>
    <m/>
    <m/>
    <m/>
    <m/>
    <m/>
    <m/>
    <m/>
    <m/>
    <m/>
    <m/>
    <m/>
    <m/>
    <m/>
    <n v="0"/>
    <n v="0"/>
    <n v="0"/>
    <n v="0"/>
    <n v="0"/>
    <n v="0"/>
    <n v="0"/>
    <n v="0"/>
    <n v="0"/>
    <n v="0"/>
    <n v="0"/>
    <n v="0"/>
    <n v="0"/>
    <x v="3"/>
  </r>
  <r>
    <n v="158"/>
    <x v="0"/>
    <m/>
    <m/>
    <m/>
    <m/>
    <m/>
    <m/>
    <m/>
    <m/>
    <m/>
    <m/>
    <m/>
    <m/>
    <m/>
    <m/>
    <m/>
    <m/>
    <m/>
    <m/>
    <n v="0"/>
    <n v="0"/>
    <n v="0"/>
    <n v="0"/>
    <n v="0"/>
    <n v="0"/>
    <n v="0"/>
    <n v="0"/>
    <n v="0"/>
    <n v="0"/>
    <n v="0"/>
    <n v="0"/>
    <n v="0"/>
    <x v="3"/>
  </r>
  <r>
    <n v="159"/>
    <x v="0"/>
    <m/>
    <m/>
    <m/>
    <m/>
    <m/>
    <m/>
    <m/>
    <m/>
    <m/>
    <m/>
    <m/>
    <m/>
    <m/>
    <m/>
    <m/>
    <m/>
    <m/>
    <m/>
    <n v="0"/>
    <n v="0"/>
    <n v="0"/>
    <n v="0"/>
    <n v="0"/>
    <n v="0"/>
    <n v="0"/>
    <n v="0"/>
    <n v="0"/>
    <n v="0"/>
    <n v="0"/>
    <n v="0"/>
    <n v="0"/>
    <x v="3"/>
  </r>
  <r>
    <n v="160"/>
    <x v="0"/>
    <m/>
    <m/>
    <m/>
    <m/>
    <m/>
    <m/>
    <m/>
    <m/>
    <m/>
    <m/>
    <m/>
    <m/>
    <m/>
    <m/>
    <m/>
    <m/>
    <m/>
    <m/>
    <n v="0"/>
    <n v="0"/>
    <n v="0"/>
    <n v="0"/>
    <n v="0"/>
    <n v="0"/>
    <n v="0"/>
    <n v="0"/>
    <n v="0"/>
    <n v="0"/>
    <n v="0"/>
    <n v="0"/>
    <n v="0"/>
    <x v="3"/>
  </r>
  <r>
    <n v="161"/>
    <x v="0"/>
    <m/>
    <m/>
    <m/>
    <m/>
    <m/>
    <m/>
    <m/>
    <m/>
    <m/>
    <m/>
    <m/>
    <m/>
    <m/>
    <m/>
    <m/>
    <m/>
    <m/>
    <m/>
    <n v="0"/>
    <n v="0"/>
    <n v="0"/>
    <n v="0"/>
    <n v="0"/>
    <n v="0"/>
    <n v="0"/>
    <n v="0"/>
    <n v="0"/>
    <n v="0"/>
    <n v="0"/>
    <n v="0"/>
    <n v="0"/>
    <x v="3"/>
  </r>
  <r>
    <n v="162"/>
    <x v="0"/>
    <m/>
    <m/>
    <m/>
    <m/>
    <m/>
    <m/>
    <m/>
    <m/>
    <m/>
    <m/>
    <m/>
    <m/>
    <m/>
    <m/>
    <m/>
    <m/>
    <m/>
    <m/>
    <n v="0"/>
    <n v="0"/>
    <n v="0"/>
    <n v="0"/>
    <n v="0"/>
    <n v="0"/>
    <n v="0"/>
    <n v="0"/>
    <n v="0"/>
    <n v="0"/>
    <n v="0"/>
    <n v="0"/>
    <n v="0"/>
    <x v="3"/>
  </r>
  <r>
    <n v="163"/>
    <x v="0"/>
    <m/>
    <m/>
    <m/>
    <m/>
    <m/>
    <m/>
    <m/>
    <m/>
    <m/>
    <m/>
    <m/>
    <m/>
    <m/>
    <m/>
    <m/>
    <m/>
    <m/>
    <m/>
    <n v="0"/>
    <n v="0"/>
    <n v="0"/>
    <n v="0"/>
    <n v="0"/>
    <n v="0"/>
    <n v="0"/>
    <n v="0"/>
    <n v="0"/>
    <n v="0"/>
    <n v="0"/>
    <n v="0"/>
    <n v="0"/>
    <x v="3"/>
  </r>
  <r>
    <n v="164"/>
    <x v="0"/>
    <m/>
    <m/>
    <m/>
    <m/>
    <m/>
    <m/>
    <m/>
    <m/>
    <m/>
    <m/>
    <m/>
    <m/>
    <m/>
    <m/>
    <m/>
    <m/>
    <m/>
    <m/>
    <n v="0"/>
    <n v="0"/>
    <n v="0"/>
    <n v="0"/>
    <n v="0"/>
    <n v="0"/>
    <n v="0"/>
    <n v="0"/>
    <n v="0"/>
    <n v="0"/>
    <n v="0"/>
    <n v="0"/>
    <n v="0"/>
    <x v="3"/>
  </r>
  <r>
    <n v="165"/>
    <x v="0"/>
    <m/>
    <m/>
    <m/>
    <m/>
    <m/>
    <m/>
    <m/>
    <m/>
    <m/>
    <m/>
    <m/>
    <m/>
    <m/>
    <m/>
    <m/>
    <m/>
    <m/>
    <m/>
    <n v="0"/>
    <n v="0"/>
    <n v="0"/>
    <n v="0"/>
    <n v="0"/>
    <n v="0"/>
    <n v="0"/>
    <n v="0"/>
    <n v="0"/>
    <n v="0"/>
    <n v="0"/>
    <n v="0"/>
    <n v="0"/>
    <x v="3"/>
  </r>
  <r>
    <n v="166"/>
    <x v="0"/>
    <m/>
    <m/>
    <m/>
    <m/>
    <m/>
    <m/>
    <m/>
    <m/>
    <m/>
    <m/>
    <m/>
    <m/>
    <m/>
    <m/>
    <m/>
    <m/>
    <m/>
    <m/>
    <n v="0"/>
    <n v="0"/>
    <n v="0"/>
    <n v="0"/>
    <n v="0"/>
    <n v="0"/>
    <n v="0"/>
    <n v="0"/>
    <n v="0"/>
    <n v="0"/>
    <n v="0"/>
    <n v="0"/>
    <n v="0"/>
    <x v="3"/>
  </r>
  <r>
    <n v="167"/>
    <x v="0"/>
    <m/>
    <m/>
    <m/>
    <m/>
    <m/>
    <m/>
    <m/>
    <m/>
    <m/>
    <m/>
    <m/>
    <m/>
    <m/>
    <m/>
    <m/>
    <m/>
    <m/>
    <m/>
    <n v="0"/>
    <n v="0"/>
    <n v="0"/>
    <n v="0"/>
    <n v="0"/>
    <n v="0"/>
    <n v="0"/>
    <n v="0"/>
    <n v="0"/>
    <n v="0"/>
    <n v="0"/>
    <n v="0"/>
    <n v="0"/>
    <x v="3"/>
  </r>
  <r>
    <n v="168"/>
    <x v="0"/>
    <m/>
    <m/>
    <m/>
    <m/>
    <m/>
    <m/>
    <m/>
    <m/>
    <m/>
    <m/>
    <m/>
    <m/>
    <m/>
    <m/>
    <m/>
    <m/>
    <m/>
    <m/>
    <n v="0"/>
    <n v="0"/>
    <n v="0"/>
    <n v="0"/>
    <n v="0"/>
    <n v="0"/>
    <n v="0"/>
    <n v="0"/>
    <n v="0"/>
    <n v="0"/>
    <n v="0"/>
    <n v="0"/>
    <n v="0"/>
    <x v="3"/>
  </r>
  <r>
    <n v="169"/>
    <x v="0"/>
    <m/>
    <m/>
    <m/>
    <m/>
    <m/>
    <m/>
    <m/>
    <m/>
    <m/>
    <m/>
    <m/>
    <m/>
    <m/>
    <m/>
    <m/>
    <m/>
    <m/>
    <m/>
    <n v="0"/>
    <n v="0"/>
    <n v="0"/>
    <n v="0"/>
    <n v="0"/>
    <n v="0"/>
    <n v="0"/>
    <n v="0"/>
    <n v="0"/>
    <n v="0"/>
    <n v="0"/>
    <n v="0"/>
    <n v="0"/>
    <x v="3"/>
  </r>
  <r>
    <n v="170"/>
    <x v="0"/>
    <m/>
    <m/>
    <m/>
    <m/>
    <m/>
    <m/>
    <m/>
    <m/>
    <m/>
    <m/>
    <m/>
    <m/>
    <m/>
    <m/>
    <m/>
    <m/>
    <m/>
    <m/>
    <n v="0"/>
    <n v="0"/>
    <n v="0"/>
    <n v="0"/>
    <n v="0"/>
    <n v="0"/>
    <n v="0"/>
    <n v="0"/>
    <n v="0"/>
    <n v="0"/>
    <n v="0"/>
    <n v="0"/>
    <n v="0"/>
    <x v="3"/>
  </r>
  <r>
    <n v="171"/>
    <x v="0"/>
    <m/>
    <m/>
    <m/>
    <m/>
    <m/>
    <m/>
    <m/>
    <m/>
    <m/>
    <m/>
    <m/>
    <m/>
    <m/>
    <m/>
    <m/>
    <m/>
    <m/>
    <m/>
    <n v="0"/>
    <n v="0"/>
    <n v="0"/>
    <n v="0"/>
    <n v="0"/>
    <n v="0"/>
    <n v="0"/>
    <n v="0"/>
    <n v="0"/>
    <n v="0"/>
    <n v="0"/>
    <n v="0"/>
    <n v="0"/>
    <x v="3"/>
  </r>
  <r>
    <n v="172"/>
    <x v="0"/>
    <m/>
    <m/>
    <m/>
    <m/>
    <m/>
    <m/>
    <m/>
    <m/>
    <m/>
    <m/>
    <m/>
    <m/>
    <m/>
    <m/>
    <m/>
    <m/>
    <m/>
    <m/>
    <n v="0"/>
    <n v="0"/>
    <n v="0"/>
    <n v="0"/>
    <n v="0"/>
    <n v="0"/>
    <n v="0"/>
    <n v="0"/>
    <n v="0"/>
    <n v="0"/>
    <n v="0"/>
    <n v="0"/>
    <n v="0"/>
    <x v="3"/>
  </r>
  <r>
    <n v="173"/>
    <x v="0"/>
    <m/>
    <m/>
    <m/>
    <m/>
    <m/>
    <m/>
    <m/>
    <m/>
    <m/>
    <m/>
    <m/>
    <m/>
    <m/>
    <m/>
    <m/>
    <m/>
    <m/>
    <m/>
    <n v="0"/>
    <n v="0"/>
    <n v="0"/>
    <n v="0"/>
    <n v="0"/>
    <n v="0"/>
    <n v="0"/>
    <n v="0"/>
    <n v="0"/>
    <n v="0"/>
    <n v="0"/>
    <n v="0"/>
    <n v="0"/>
    <x v="3"/>
  </r>
  <r>
    <n v="174"/>
    <x v="0"/>
    <m/>
    <m/>
    <m/>
    <m/>
    <m/>
    <m/>
    <m/>
    <m/>
    <m/>
    <m/>
    <m/>
    <m/>
    <m/>
    <m/>
    <m/>
    <m/>
    <m/>
    <m/>
    <n v="0"/>
    <n v="0"/>
    <n v="0"/>
    <n v="0"/>
    <n v="0"/>
    <n v="0"/>
    <n v="0"/>
    <n v="0"/>
    <n v="0"/>
    <n v="0"/>
    <n v="0"/>
    <n v="0"/>
    <n v="0"/>
    <x v="3"/>
  </r>
  <r>
    <n v="175"/>
    <x v="0"/>
    <m/>
    <m/>
    <m/>
    <m/>
    <m/>
    <m/>
    <m/>
    <m/>
    <m/>
    <m/>
    <m/>
    <m/>
    <m/>
    <m/>
    <m/>
    <m/>
    <m/>
    <m/>
    <n v="0"/>
    <n v="0"/>
    <n v="0"/>
    <n v="0"/>
    <n v="0"/>
    <n v="0"/>
    <n v="0"/>
    <n v="0"/>
    <n v="0"/>
    <n v="0"/>
    <n v="0"/>
    <n v="0"/>
    <n v="0"/>
    <x v="3"/>
  </r>
  <r>
    <n v="176"/>
    <x v="0"/>
    <m/>
    <m/>
    <m/>
    <m/>
    <m/>
    <m/>
    <m/>
    <m/>
    <m/>
    <m/>
    <m/>
    <m/>
    <m/>
    <m/>
    <m/>
    <m/>
    <m/>
    <m/>
    <n v="0"/>
    <n v="0"/>
    <n v="0"/>
    <n v="0"/>
    <n v="0"/>
    <n v="0"/>
    <n v="0"/>
    <n v="0"/>
    <n v="0"/>
    <n v="0"/>
    <n v="0"/>
    <n v="0"/>
    <n v="0"/>
    <x v="3"/>
  </r>
  <r>
    <n v="177"/>
    <x v="0"/>
    <m/>
    <m/>
    <m/>
    <m/>
    <m/>
    <m/>
    <m/>
    <m/>
    <m/>
    <m/>
    <m/>
    <m/>
    <m/>
    <m/>
    <m/>
    <m/>
    <m/>
    <m/>
    <n v="0"/>
    <n v="0"/>
    <n v="0"/>
    <n v="0"/>
    <n v="0"/>
    <n v="0"/>
    <n v="0"/>
    <n v="0"/>
    <n v="0"/>
    <n v="0"/>
    <n v="0"/>
    <n v="0"/>
    <n v="0"/>
    <x v="3"/>
  </r>
  <r>
    <n v="178"/>
    <x v="0"/>
    <m/>
    <m/>
    <m/>
    <m/>
    <m/>
    <m/>
    <m/>
    <m/>
    <m/>
    <m/>
    <m/>
    <m/>
    <m/>
    <m/>
    <m/>
    <m/>
    <m/>
    <m/>
    <n v="0"/>
    <n v="0"/>
    <n v="0"/>
    <n v="0"/>
    <n v="0"/>
    <n v="0"/>
    <n v="0"/>
    <n v="0"/>
    <n v="0"/>
    <n v="0"/>
    <n v="0"/>
    <n v="0"/>
    <n v="0"/>
    <x v="3"/>
  </r>
  <r>
    <n v="179"/>
    <x v="0"/>
    <m/>
    <m/>
    <m/>
    <m/>
    <m/>
    <m/>
    <m/>
    <m/>
    <m/>
    <m/>
    <m/>
    <m/>
    <m/>
    <m/>
    <m/>
    <m/>
    <m/>
    <m/>
    <n v="0"/>
    <n v="0"/>
    <n v="0"/>
    <n v="0"/>
    <n v="0"/>
    <n v="0"/>
    <n v="0"/>
    <n v="0"/>
    <n v="0"/>
    <n v="0"/>
    <n v="0"/>
    <n v="0"/>
    <n v="0"/>
    <x v="3"/>
  </r>
  <r>
    <n v="180"/>
    <x v="0"/>
    <m/>
    <m/>
    <m/>
    <m/>
    <m/>
    <m/>
    <m/>
    <m/>
    <m/>
    <m/>
    <m/>
    <m/>
    <m/>
    <m/>
    <m/>
    <m/>
    <m/>
    <m/>
    <n v="0"/>
    <n v="0"/>
    <n v="0"/>
    <n v="0"/>
    <n v="0"/>
    <n v="0"/>
    <n v="0"/>
    <n v="0"/>
    <n v="0"/>
    <n v="0"/>
    <n v="0"/>
    <n v="0"/>
    <n v="0"/>
    <x v="3"/>
  </r>
  <r>
    <n v="181"/>
    <x v="0"/>
    <m/>
    <m/>
    <m/>
    <m/>
    <m/>
    <m/>
    <m/>
    <m/>
    <m/>
    <m/>
    <m/>
    <m/>
    <m/>
    <m/>
    <m/>
    <m/>
    <m/>
    <m/>
    <n v="0"/>
    <n v="0"/>
    <n v="0"/>
    <n v="0"/>
    <n v="0"/>
    <n v="0"/>
    <n v="0"/>
    <n v="0"/>
    <n v="0"/>
    <n v="0"/>
    <n v="0"/>
    <n v="0"/>
    <n v="0"/>
    <x v="3"/>
  </r>
  <r>
    <n v="182"/>
    <x v="0"/>
    <m/>
    <m/>
    <m/>
    <m/>
    <m/>
    <m/>
    <m/>
    <m/>
    <m/>
    <m/>
    <m/>
    <m/>
    <m/>
    <m/>
    <m/>
    <m/>
    <m/>
    <m/>
    <n v="0"/>
    <n v="0"/>
    <n v="0"/>
    <n v="0"/>
    <n v="0"/>
    <n v="0"/>
    <n v="0"/>
    <n v="0"/>
    <n v="0"/>
    <n v="0"/>
    <n v="0"/>
    <n v="0"/>
    <n v="0"/>
    <x v="3"/>
  </r>
  <r>
    <n v="183"/>
    <x v="0"/>
    <m/>
    <m/>
    <m/>
    <m/>
    <m/>
    <m/>
    <m/>
    <m/>
    <m/>
    <m/>
    <m/>
    <m/>
    <m/>
    <m/>
    <m/>
    <m/>
    <m/>
    <m/>
    <n v="0"/>
    <n v="0"/>
    <n v="0"/>
    <n v="0"/>
    <n v="0"/>
    <n v="0"/>
    <n v="0"/>
    <n v="0"/>
    <n v="0"/>
    <n v="0"/>
    <n v="0"/>
    <n v="0"/>
    <n v="0"/>
    <x v="3"/>
  </r>
  <r>
    <n v="184"/>
    <x v="0"/>
    <m/>
    <m/>
    <m/>
    <m/>
    <m/>
    <m/>
    <m/>
    <m/>
    <m/>
    <m/>
    <m/>
    <m/>
    <m/>
    <m/>
    <m/>
    <m/>
    <m/>
    <m/>
    <n v="0"/>
    <n v="0"/>
    <n v="0"/>
    <n v="0"/>
    <n v="0"/>
    <n v="0"/>
    <n v="0"/>
    <n v="0"/>
    <n v="0"/>
    <n v="0"/>
    <n v="0"/>
    <n v="0"/>
    <n v="0"/>
    <x v="3"/>
  </r>
  <r>
    <n v="185"/>
    <x v="0"/>
    <m/>
    <m/>
    <m/>
    <m/>
    <m/>
    <m/>
    <m/>
    <m/>
    <m/>
    <m/>
    <m/>
    <m/>
    <m/>
    <m/>
    <m/>
    <m/>
    <m/>
    <m/>
    <n v="0"/>
    <n v="0"/>
    <n v="0"/>
    <n v="0"/>
    <n v="0"/>
    <n v="0"/>
    <n v="0"/>
    <n v="0"/>
    <n v="0"/>
    <n v="0"/>
    <n v="0"/>
    <n v="0"/>
    <n v="0"/>
    <x v="3"/>
  </r>
  <r>
    <n v="186"/>
    <x v="0"/>
    <m/>
    <m/>
    <m/>
    <m/>
    <m/>
    <m/>
    <m/>
    <m/>
    <m/>
    <m/>
    <m/>
    <m/>
    <m/>
    <m/>
    <m/>
    <m/>
    <m/>
    <m/>
    <n v="0"/>
    <n v="0"/>
    <n v="0"/>
    <n v="0"/>
    <n v="0"/>
    <n v="0"/>
    <n v="0"/>
    <n v="0"/>
    <n v="0"/>
    <n v="0"/>
    <n v="0"/>
    <n v="0"/>
    <n v="0"/>
    <x v="3"/>
  </r>
  <r>
    <n v="187"/>
    <x v="0"/>
    <m/>
    <m/>
    <m/>
    <m/>
    <m/>
    <m/>
    <m/>
    <m/>
    <m/>
    <m/>
    <m/>
    <m/>
    <m/>
    <m/>
    <m/>
    <m/>
    <m/>
    <m/>
    <n v="0"/>
    <n v="0"/>
    <n v="0"/>
    <n v="0"/>
    <n v="0"/>
    <n v="0"/>
    <n v="0"/>
    <n v="0"/>
    <n v="0"/>
    <n v="0"/>
    <n v="0"/>
    <n v="0"/>
    <n v="0"/>
    <x v="3"/>
  </r>
  <r>
    <n v="188"/>
    <x v="0"/>
    <m/>
    <m/>
    <m/>
    <m/>
    <m/>
    <m/>
    <m/>
    <m/>
    <m/>
    <m/>
    <m/>
    <m/>
    <m/>
    <m/>
    <m/>
    <m/>
    <m/>
    <m/>
    <n v="0"/>
    <n v="0"/>
    <n v="0"/>
    <n v="0"/>
    <n v="0"/>
    <n v="0"/>
    <n v="0"/>
    <n v="0"/>
    <n v="0"/>
    <n v="0"/>
    <n v="0"/>
    <n v="0"/>
    <n v="0"/>
    <x v="3"/>
  </r>
  <r>
    <n v="189"/>
    <x v="0"/>
    <m/>
    <m/>
    <m/>
    <m/>
    <m/>
    <m/>
    <m/>
    <m/>
    <m/>
    <m/>
    <m/>
    <m/>
    <m/>
    <m/>
    <m/>
    <m/>
    <m/>
    <m/>
    <n v="0"/>
    <n v="0"/>
    <n v="0"/>
    <n v="0"/>
    <n v="0"/>
    <n v="0"/>
    <n v="0"/>
    <n v="0"/>
    <n v="0"/>
    <n v="0"/>
    <n v="0"/>
    <n v="0"/>
    <n v="0"/>
    <x v="3"/>
  </r>
  <r>
    <n v="190"/>
    <x v="0"/>
    <m/>
    <m/>
    <m/>
    <m/>
    <m/>
    <m/>
    <m/>
    <m/>
    <m/>
    <m/>
    <m/>
    <m/>
    <m/>
    <m/>
    <m/>
    <m/>
    <m/>
    <m/>
    <n v="0"/>
    <n v="0"/>
    <n v="0"/>
    <n v="0"/>
    <n v="0"/>
    <n v="0"/>
    <n v="0"/>
    <n v="0"/>
    <n v="0"/>
    <n v="0"/>
    <n v="0"/>
    <n v="0"/>
    <n v="0"/>
    <x v="3"/>
  </r>
  <r>
    <n v="191"/>
    <x v="0"/>
    <m/>
    <m/>
    <m/>
    <m/>
    <m/>
    <m/>
    <m/>
    <m/>
    <m/>
    <m/>
    <m/>
    <m/>
    <m/>
    <m/>
    <m/>
    <m/>
    <m/>
    <m/>
    <n v="0"/>
    <n v="0"/>
    <n v="0"/>
    <n v="0"/>
    <n v="0"/>
    <n v="0"/>
    <n v="0"/>
    <n v="0"/>
    <n v="0"/>
    <n v="0"/>
    <n v="0"/>
    <n v="0"/>
    <n v="0"/>
    <x v="3"/>
  </r>
  <r>
    <n v="192"/>
    <x v="0"/>
    <m/>
    <m/>
    <m/>
    <m/>
    <m/>
    <m/>
    <m/>
    <m/>
    <m/>
    <m/>
    <m/>
    <m/>
    <m/>
    <m/>
    <m/>
    <m/>
    <m/>
    <m/>
    <n v="0"/>
    <n v="0"/>
    <n v="0"/>
    <n v="0"/>
    <n v="0"/>
    <n v="0"/>
    <n v="0"/>
    <n v="0"/>
    <n v="0"/>
    <n v="0"/>
    <n v="0"/>
    <n v="0"/>
    <n v="0"/>
    <x v="3"/>
  </r>
  <r>
    <n v="193"/>
    <x v="0"/>
    <m/>
    <m/>
    <m/>
    <m/>
    <m/>
    <m/>
    <m/>
    <m/>
    <m/>
    <m/>
    <m/>
    <m/>
    <m/>
    <m/>
    <m/>
    <m/>
    <m/>
    <m/>
    <n v="0"/>
    <n v="0"/>
    <n v="0"/>
    <n v="0"/>
    <n v="0"/>
    <n v="0"/>
    <n v="0"/>
    <n v="0"/>
    <n v="0"/>
    <n v="0"/>
    <n v="0"/>
    <n v="0"/>
    <n v="0"/>
    <x v="3"/>
  </r>
  <r>
    <n v="194"/>
    <x v="0"/>
    <m/>
    <m/>
    <m/>
    <m/>
    <m/>
    <m/>
    <m/>
    <m/>
    <m/>
    <m/>
    <m/>
    <m/>
    <m/>
    <m/>
    <m/>
    <m/>
    <m/>
    <m/>
    <n v="0"/>
    <n v="0"/>
    <n v="0"/>
    <n v="0"/>
    <n v="0"/>
    <n v="0"/>
    <n v="0"/>
    <n v="0"/>
    <n v="0"/>
    <n v="0"/>
    <n v="0"/>
    <n v="0"/>
    <n v="0"/>
    <x v="3"/>
  </r>
  <r>
    <n v="195"/>
    <x v="0"/>
    <m/>
    <m/>
    <m/>
    <m/>
    <m/>
    <m/>
    <m/>
    <m/>
    <m/>
    <m/>
    <m/>
    <m/>
    <m/>
    <m/>
    <m/>
    <m/>
    <m/>
    <m/>
    <n v="0"/>
    <n v="0"/>
    <n v="0"/>
    <n v="0"/>
    <n v="0"/>
    <n v="0"/>
    <n v="0"/>
    <n v="0"/>
    <n v="0"/>
    <n v="0"/>
    <n v="0"/>
    <n v="0"/>
    <n v="0"/>
    <x v="3"/>
  </r>
  <r>
    <n v="196"/>
    <x v="0"/>
    <m/>
    <m/>
    <m/>
    <m/>
    <m/>
    <m/>
    <m/>
    <m/>
    <m/>
    <m/>
    <m/>
    <m/>
    <m/>
    <m/>
    <m/>
    <m/>
    <m/>
    <m/>
    <n v="0"/>
    <n v="0"/>
    <n v="0"/>
    <n v="0"/>
    <n v="0"/>
    <n v="0"/>
    <n v="0"/>
    <n v="0"/>
    <n v="0"/>
    <n v="0"/>
    <n v="0"/>
    <n v="0"/>
    <n v="0"/>
    <x v="3"/>
  </r>
  <r>
    <n v="197"/>
    <x v="0"/>
    <m/>
    <m/>
    <m/>
    <m/>
    <m/>
    <m/>
    <m/>
    <m/>
    <m/>
    <m/>
    <m/>
    <m/>
    <m/>
    <m/>
    <m/>
    <m/>
    <m/>
    <m/>
    <n v="0"/>
    <n v="0"/>
    <n v="0"/>
    <n v="0"/>
    <n v="0"/>
    <n v="0"/>
    <n v="0"/>
    <n v="0"/>
    <n v="0"/>
    <n v="0"/>
    <n v="0"/>
    <n v="0"/>
    <n v="0"/>
    <x v="3"/>
  </r>
  <r>
    <n v="198"/>
    <x v="0"/>
    <m/>
    <m/>
    <m/>
    <m/>
    <m/>
    <m/>
    <m/>
    <m/>
    <m/>
    <m/>
    <m/>
    <m/>
    <m/>
    <m/>
    <m/>
    <m/>
    <m/>
    <m/>
    <n v="0"/>
    <n v="0"/>
    <n v="0"/>
    <n v="0"/>
    <n v="0"/>
    <n v="0"/>
    <n v="0"/>
    <n v="0"/>
    <n v="0"/>
    <n v="0"/>
    <n v="0"/>
    <n v="0"/>
    <n v="0"/>
    <x v="3"/>
  </r>
  <r>
    <n v="199"/>
    <x v="0"/>
    <m/>
    <m/>
    <m/>
    <m/>
    <m/>
    <m/>
    <m/>
    <m/>
    <m/>
    <m/>
    <m/>
    <m/>
    <m/>
    <m/>
    <m/>
    <m/>
    <m/>
    <m/>
    <n v="0"/>
    <n v="0"/>
    <n v="0"/>
    <n v="0"/>
    <n v="0"/>
    <n v="0"/>
    <n v="0"/>
    <n v="0"/>
    <n v="0"/>
    <n v="0"/>
    <n v="0"/>
    <n v="0"/>
    <n v="0"/>
    <x v="3"/>
  </r>
  <r>
    <n v="200"/>
    <x v="0"/>
    <m/>
    <m/>
    <m/>
    <m/>
    <m/>
    <m/>
    <m/>
    <m/>
    <m/>
    <m/>
    <m/>
    <m/>
    <m/>
    <m/>
    <m/>
    <m/>
    <m/>
    <m/>
    <n v="0"/>
    <n v="0"/>
    <n v="0"/>
    <n v="0"/>
    <n v="0"/>
    <n v="0"/>
    <n v="0"/>
    <n v="0"/>
    <n v="0"/>
    <n v="0"/>
    <n v="0"/>
    <n v="0"/>
    <n v="0"/>
    <x v="3"/>
  </r>
  <r>
    <m/>
    <x v="0"/>
    <m/>
    <m/>
    <m/>
    <m/>
    <m/>
    <m/>
    <m/>
    <m/>
    <m/>
    <m/>
    <m/>
    <m/>
    <m/>
    <m/>
    <m/>
    <m/>
    <m/>
    <m/>
    <m/>
    <m/>
    <m/>
    <m/>
    <m/>
    <m/>
    <m/>
    <m/>
    <m/>
    <m/>
    <m/>
    <m/>
    <m/>
    <x v="0"/>
  </r>
  <r>
    <s v="Travel"/>
    <x v="0"/>
    <m/>
    <m/>
    <m/>
    <m/>
    <m/>
    <m/>
    <m/>
    <m/>
    <m/>
    <m/>
    <m/>
    <m/>
    <m/>
    <m/>
    <m/>
    <m/>
    <m/>
    <m/>
    <n v="0"/>
    <n v="0"/>
    <n v="0"/>
    <n v="0"/>
    <n v="0"/>
    <n v="0"/>
    <n v="0"/>
    <n v="0"/>
    <n v="0"/>
    <n v="0"/>
    <n v="0"/>
    <n v="0"/>
    <n v="0"/>
    <x v="4"/>
  </r>
  <r>
    <m/>
    <x v="1"/>
    <s v="Travel Cost Item Description"/>
    <s v="Purpose of Trip"/>
    <s v="Cost per Item"/>
    <s v="Period 1 _x000a_No. of Items"/>
    <s v="Period 2 _x000a_No. of Items"/>
    <s v="Period 3 _x000a_No. of Items"/>
    <s v="Period 4 _x000a_No. of Items"/>
    <s v="Period 5 _x000a_No. of Items"/>
    <s v="Period 6 _x000a_No. of Items"/>
    <s v="Period 7 _x000a_No. of Items"/>
    <s v="Period 8 _x000a_No. of Items"/>
    <s v="Period 9 _x000a_No. of Items"/>
    <s v="Period 10 _x000a_No. of Items"/>
    <s v="N/A"/>
    <s v="N/A"/>
    <s v="Notes (optional)"/>
    <s v="Addtl. Attribute 1 (optional)"/>
    <s v="Addtl. Attribute 2 (optional)"/>
    <s v="Period 1 Travel Cost"/>
    <s v="Period 2 Travel Cost"/>
    <s v="Period 3 Travel Cost"/>
    <s v="Period 4 Travel Cost"/>
    <s v="Period 5 Travel Cost"/>
    <s v="Period 6 Travel Cost"/>
    <s v="Period 7 Travel Cost"/>
    <s v="Period 8 Travel Cost"/>
    <s v="Period 9 Travel Cost"/>
    <s v="Period 10 Travel Cost"/>
    <s v="Total Travel Cost"/>
    <s v="Total Number of Units"/>
    <s v="% of Total Amount"/>
    <x v="5"/>
  </r>
  <r>
    <n v="1"/>
    <x v="0"/>
    <m/>
    <m/>
    <m/>
    <m/>
    <m/>
    <m/>
    <m/>
    <m/>
    <m/>
    <m/>
    <m/>
    <m/>
    <m/>
    <m/>
    <m/>
    <m/>
    <m/>
    <m/>
    <n v="0"/>
    <n v="0"/>
    <n v="0"/>
    <n v="0"/>
    <n v="0"/>
    <n v="0"/>
    <n v="0"/>
    <n v="0"/>
    <n v="0"/>
    <n v="0"/>
    <n v="0"/>
    <n v="0"/>
    <n v="0"/>
    <x v="6"/>
  </r>
  <r>
    <n v="2"/>
    <x v="0"/>
    <m/>
    <m/>
    <m/>
    <m/>
    <m/>
    <m/>
    <m/>
    <m/>
    <m/>
    <m/>
    <m/>
    <m/>
    <m/>
    <m/>
    <m/>
    <m/>
    <m/>
    <m/>
    <n v="0"/>
    <n v="0"/>
    <n v="0"/>
    <n v="0"/>
    <n v="0"/>
    <n v="0"/>
    <n v="0"/>
    <n v="0"/>
    <n v="0"/>
    <n v="0"/>
    <n v="0"/>
    <n v="0"/>
    <n v="0"/>
    <x v="6"/>
  </r>
  <r>
    <n v="3"/>
    <x v="0"/>
    <m/>
    <m/>
    <m/>
    <m/>
    <m/>
    <m/>
    <m/>
    <m/>
    <m/>
    <m/>
    <m/>
    <m/>
    <m/>
    <m/>
    <m/>
    <m/>
    <m/>
    <m/>
    <n v="0"/>
    <n v="0"/>
    <n v="0"/>
    <n v="0"/>
    <n v="0"/>
    <n v="0"/>
    <n v="0"/>
    <n v="0"/>
    <n v="0"/>
    <n v="0"/>
    <n v="0"/>
    <n v="0"/>
    <n v="0"/>
    <x v="6"/>
  </r>
  <r>
    <n v="4"/>
    <x v="0"/>
    <m/>
    <m/>
    <m/>
    <m/>
    <m/>
    <m/>
    <m/>
    <m/>
    <m/>
    <m/>
    <m/>
    <m/>
    <m/>
    <m/>
    <m/>
    <m/>
    <m/>
    <m/>
    <n v="0"/>
    <n v="0"/>
    <n v="0"/>
    <n v="0"/>
    <n v="0"/>
    <n v="0"/>
    <n v="0"/>
    <n v="0"/>
    <n v="0"/>
    <n v="0"/>
    <n v="0"/>
    <n v="0"/>
    <n v="0"/>
    <x v="6"/>
  </r>
  <r>
    <n v="5"/>
    <x v="0"/>
    <m/>
    <m/>
    <m/>
    <m/>
    <m/>
    <m/>
    <m/>
    <m/>
    <m/>
    <m/>
    <m/>
    <m/>
    <m/>
    <m/>
    <m/>
    <m/>
    <m/>
    <m/>
    <n v="0"/>
    <n v="0"/>
    <n v="0"/>
    <n v="0"/>
    <n v="0"/>
    <n v="0"/>
    <n v="0"/>
    <n v="0"/>
    <n v="0"/>
    <n v="0"/>
    <n v="0"/>
    <n v="0"/>
    <n v="0"/>
    <x v="6"/>
  </r>
  <r>
    <n v="6"/>
    <x v="0"/>
    <m/>
    <m/>
    <m/>
    <m/>
    <m/>
    <m/>
    <m/>
    <m/>
    <m/>
    <m/>
    <m/>
    <m/>
    <m/>
    <m/>
    <m/>
    <m/>
    <m/>
    <m/>
    <n v="0"/>
    <n v="0"/>
    <n v="0"/>
    <n v="0"/>
    <n v="0"/>
    <n v="0"/>
    <n v="0"/>
    <n v="0"/>
    <n v="0"/>
    <n v="0"/>
    <n v="0"/>
    <n v="0"/>
    <n v="0"/>
    <x v="6"/>
  </r>
  <r>
    <n v="7"/>
    <x v="0"/>
    <m/>
    <m/>
    <m/>
    <m/>
    <m/>
    <m/>
    <m/>
    <m/>
    <m/>
    <m/>
    <m/>
    <m/>
    <m/>
    <m/>
    <m/>
    <m/>
    <m/>
    <m/>
    <n v="0"/>
    <n v="0"/>
    <n v="0"/>
    <n v="0"/>
    <n v="0"/>
    <n v="0"/>
    <n v="0"/>
    <n v="0"/>
    <n v="0"/>
    <n v="0"/>
    <n v="0"/>
    <n v="0"/>
    <n v="0"/>
    <x v="6"/>
  </r>
  <r>
    <n v="8"/>
    <x v="0"/>
    <m/>
    <m/>
    <m/>
    <m/>
    <m/>
    <m/>
    <m/>
    <m/>
    <m/>
    <m/>
    <m/>
    <m/>
    <m/>
    <m/>
    <m/>
    <m/>
    <m/>
    <m/>
    <n v="0"/>
    <n v="0"/>
    <n v="0"/>
    <n v="0"/>
    <n v="0"/>
    <n v="0"/>
    <n v="0"/>
    <n v="0"/>
    <n v="0"/>
    <n v="0"/>
    <n v="0"/>
    <n v="0"/>
    <n v="0"/>
    <x v="6"/>
  </r>
  <r>
    <n v="9"/>
    <x v="0"/>
    <m/>
    <m/>
    <m/>
    <m/>
    <m/>
    <m/>
    <m/>
    <m/>
    <m/>
    <m/>
    <m/>
    <m/>
    <m/>
    <m/>
    <m/>
    <m/>
    <m/>
    <m/>
    <n v="0"/>
    <n v="0"/>
    <n v="0"/>
    <n v="0"/>
    <n v="0"/>
    <n v="0"/>
    <n v="0"/>
    <n v="0"/>
    <n v="0"/>
    <n v="0"/>
    <n v="0"/>
    <n v="0"/>
    <n v="0"/>
    <x v="6"/>
  </r>
  <r>
    <n v="10"/>
    <x v="0"/>
    <m/>
    <m/>
    <m/>
    <m/>
    <m/>
    <m/>
    <m/>
    <m/>
    <m/>
    <m/>
    <m/>
    <m/>
    <m/>
    <m/>
    <m/>
    <m/>
    <m/>
    <m/>
    <n v="0"/>
    <n v="0"/>
    <n v="0"/>
    <n v="0"/>
    <n v="0"/>
    <n v="0"/>
    <n v="0"/>
    <n v="0"/>
    <n v="0"/>
    <n v="0"/>
    <n v="0"/>
    <n v="0"/>
    <n v="0"/>
    <x v="6"/>
  </r>
  <r>
    <n v="11"/>
    <x v="0"/>
    <m/>
    <m/>
    <m/>
    <m/>
    <m/>
    <m/>
    <m/>
    <m/>
    <m/>
    <m/>
    <m/>
    <m/>
    <m/>
    <m/>
    <m/>
    <m/>
    <m/>
    <m/>
    <n v="0"/>
    <n v="0"/>
    <n v="0"/>
    <n v="0"/>
    <n v="0"/>
    <n v="0"/>
    <n v="0"/>
    <n v="0"/>
    <n v="0"/>
    <n v="0"/>
    <n v="0"/>
    <n v="0"/>
    <n v="0"/>
    <x v="6"/>
  </r>
  <r>
    <n v="12"/>
    <x v="0"/>
    <m/>
    <m/>
    <m/>
    <m/>
    <m/>
    <m/>
    <m/>
    <m/>
    <m/>
    <m/>
    <m/>
    <m/>
    <m/>
    <m/>
    <m/>
    <m/>
    <m/>
    <m/>
    <n v="0"/>
    <n v="0"/>
    <n v="0"/>
    <n v="0"/>
    <n v="0"/>
    <n v="0"/>
    <n v="0"/>
    <n v="0"/>
    <n v="0"/>
    <n v="0"/>
    <n v="0"/>
    <n v="0"/>
    <n v="0"/>
    <x v="6"/>
  </r>
  <r>
    <n v="13"/>
    <x v="0"/>
    <m/>
    <m/>
    <m/>
    <m/>
    <m/>
    <m/>
    <m/>
    <m/>
    <m/>
    <m/>
    <m/>
    <m/>
    <m/>
    <m/>
    <m/>
    <m/>
    <m/>
    <m/>
    <n v="0"/>
    <n v="0"/>
    <n v="0"/>
    <n v="0"/>
    <n v="0"/>
    <n v="0"/>
    <n v="0"/>
    <n v="0"/>
    <n v="0"/>
    <n v="0"/>
    <n v="0"/>
    <n v="0"/>
    <n v="0"/>
    <x v="6"/>
  </r>
  <r>
    <n v="14"/>
    <x v="0"/>
    <m/>
    <m/>
    <m/>
    <m/>
    <m/>
    <m/>
    <m/>
    <m/>
    <m/>
    <m/>
    <m/>
    <m/>
    <m/>
    <m/>
    <m/>
    <m/>
    <m/>
    <m/>
    <n v="0"/>
    <n v="0"/>
    <n v="0"/>
    <n v="0"/>
    <n v="0"/>
    <n v="0"/>
    <n v="0"/>
    <n v="0"/>
    <n v="0"/>
    <n v="0"/>
    <n v="0"/>
    <n v="0"/>
    <n v="0"/>
    <x v="6"/>
  </r>
  <r>
    <n v="15"/>
    <x v="0"/>
    <m/>
    <m/>
    <m/>
    <m/>
    <m/>
    <m/>
    <m/>
    <m/>
    <m/>
    <m/>
    <m/>
    <m/>
    <m/>
    <m/>
    <m/>
    <m/>
    <m/>
    <m/>
    <n v="0"/>
    <n v="0"/>
    <n v="0"/>
    <n v="0"/>
    <n v="0"/>
    <n v="0"/>
    <n v="0"/>
    <n v="0"/>
    <n v="0"/>
    <n v="0"/>
    <n v="0"/>
    <n v="0"/>
    <n v="0"/>
    <x v="6"/>
  </r>
  <r>
    <n v="16"/>
    <x v="0"/>
    <m/>
    <m/>
    <m/>
    <m/>
    <m/>
    <m/>
    <m/>
    <m/>
    <m/>
    <m/>
    <m/>
    <m/>
    <m/>
    <m/>
    <m/>
    <m/>
    <m/>
    <m/>
    <n v="0"/>
    <n v="0"/>
    <n v="0"/>
    <n v="0"/>
    <n v="0"/>
    <n v="0"/>
    <n v="0"/>
    <n v="0"/>
    <n v="0"/>
    <n v="0"/>
    <n v="0"/>
    <n v="0"/>
    <n v="0"/>
    <x v="6"/>
  </r>
  <r>
    <n v="17"/>
    <x v="0"/>
    <m/>
    <m/>
    <m/>
    <m/>
    <m/>
    <m/>
    <m/>
    <m/>
    <m/>
    <m/>
    <m/>
    <m/>
    <m/>
    <m/>
    <m/>
    <m/>
    <m/>
    <m/>
    <n v="0"/>
    <n v="0"/>
    <n v="0"/>
    <n v="0"/>
    <n v="0"/>
    <n v="0"/>
    <n v="0"/>
    <n v="0"/>
    <n v="0"/>
    <n v="0"/>
    <n v="0"/>
    <n v="0"/>
    <n v="0"/>
    <x v="6"/>
  </r>
  <r>
    <n v="18"/>
    <x v="0"/>
    <m/>
    <m/>
    <m/>
    <m/>
    <m/>
    <m/>
    <m/>
    <m/>
    <m/>
    <m/>
    <m/>
    <m/>
    <m/>
    <m/>
    <m/>
    <m/>
    <m/>
    <m/>
    <n v="0"/>
    <n v="0"/>
    <n v="0"/>
    <n v="0"/>
    <n v="0"/>
    <n v="0"/>
    <n v="0"/>
    <n v="0"/>
    <n v="0"/>
    <n v="0"/>
    <n v="0"/>
    <n v="0"/>
    <n v="0"/>
    <x v="6"/>
  </r>
  <r>
    <n v="19"/>
    <x v="0"/>
    <m/>
    <m/>
    <m/>
    <m/>
    <m/>
    <m/>
    <m/>
    <m/>
    <m/>
    <m/>
    <m/>
    <m/>
    <m/>
    <m/>
    <m/>
    <m/>
    <m/>
    <m/>
    <n v="0"/>
    <n v="0"/>
    <n v="0"/>
    <n v="0"/>
    <n v="0"/>
    <n v="0"/>
    <n v="0"/>
    <n v="0"/>
    <n v="0"/>
    <n v="0"/>
    <n v="0"/>
    <n v="0"/>
    <n v="0"/>
    <x v="6"/>
  </r>
  <r>
    <n v="20"/>
    <x v="0"/>
    <m/>
    <m/>
    <m/>
    <m/>
    <m/>
    <m/>
    <m/>
    <m/>
    <m/>
    <m/>
    <m/>
    <m/>
    <m/>
    <m/>
    <m/>
    <m/>
    <m/>
    <m/>
    <n v="0"/>
    <n v="0"/>
    <n v="0"/>
    <n v="0"/>
    <n v="0"/>
    <n v="0"/>
    <n v="0"/>
    <n v="0"/>
    <n v="0"/>
    <n v="0"/>
    <n v="0"/>
    <n v="0"/>
    <n v="0"/>
    <x v="6"/>
  </r>
  <r>
    <n v="21"/>
    <x v="0"/>
    <m/>
    <m/>
    <m/>
    <m/>
    <m/>
    <m/>
    <m/>
    <m/>
    <m/>
    <m/>
    <m/>
    <m/>
    <m/>
    <m/>
    <m/>
    <m/>
    <m/>
    <m/>
    <n v="0"/>
    <n v="0"/>
    <n v="0"/>
    <n v="0"/>
    <n v="0"/>
    <n v="0"/>
    <n v="0"/>
    <n v="0"/>
    <n v="0"/>
    <n v="0"/>
    <n v="0"/>
    <n v="0"/>
    <n v="0"/>
    <x v="6"/>
  </r>
  <r>
    <n v="22"/>
    <x v="0"/>
    <m/>
    <m/>
    <m/>
    <m/>
    <m/>
    <m/>
    <m/>
    <m/>
    <m/>
    <m/>
    <m/>
    <m/>
    <m/>
    <m/>
    <m/>
    <m/>
    <m/>
    <m/>
    <n v="0"/>
    <n v="0"/>
    <n v="0"/>
    <n v="0"/>
    <n v="0"/>
    <n v="0"/>
    <n v="0"/>
    <n v="0"/>
    <n v="0"/>
    <n v="0"/>
    <n v="0"/>
    <n v="0"/>
    <n v="0"/>
    <x v="6"/>
  </r>
  <r>
    <n v="23"/>
    <x v="0"/>
    <m/>
    <m/>
    <m/>
    <m/>
    <m/>
    <m/>
    <m/>
    <m/>
    <m/>
    <m/>
    <m/>
    <m/>
    <m/>
    <m/>
    <m/>
    <m/>
    <m/>
    <m/>
    <n v="0"/>
    <n v="0"/>
    <n v="0"/>
    <n v="0"/>
    <n v="0"/>
    <n v="0"/>
    <n v="0"/>
    <n v="0"/>
    <n v="0"/>
    <n v="0"/>
    <n v="0"/>
    <n v="0"/>
    <n v="0"/>
    <x v="6"/>
  </r>
  <r>
    <n v="24"/>
    <x v="0"/>
    <m/>
    <m/>
    <m/>
    <m/>
    <m/>
    <m/>
    <m/>
    <m/>
    <m/>
    <m/>
    <m/>
    <m/>
    <m/>
    <m/>
    <m/>
    <m/>
    <m/>
    <m/>
    <n v="0"/>
    <n v="0"/>
    <n v="0"/>
    <n v="0"/>
    <n v="0"/>
    <n v="0"/>
    <n v="0"/>
    <n v="0"/>
    <n v="0"/>
    <n v="0"/>
    <n v="0"/>
    <n v="0"/>
    <n v="0"/>
    <x v="6"/>
  </r>
  <r>
    <n v="25"/>
    <x v="0"/>
    <m/>
    <m/>
    <m/>
    <m/>
    <m/>
    <m/>
    <m/>
    <m/>
    <m/>
    <m/>
    <m/>
    <m/>
    <m/>
    <m/>
    <m/>
    <m/>
    <m/>
    <m/>
    <n v="0"/>
    <n v="0"/>
    <n v="0"/>
    <n v="0"/>
    <n v="0"/>
    <n v="0"/>
    <n v="0"/>
    <n v="0"/>
    <n v="0"/>
    <n v="0"/>
    <n v="0"/>
    <n v="0"/>
    <n v="0"/>
    <x v="6"/>
  </r>
  <r>
    <n v="26"/>
    <x v="0"/>
    <m/>
    <m/>
    <m/>
    <m/>
    <m/>
    <m/>
    <m/>
    <m/>
    <m/>
    <m/>
    <m/>
    <m/>
    <m/>
    <m/>
    <m/>
    <m/>
    <m/>
    <m/>
    <n v="0"/>
    <n v="0"/>
    <n v="0"/>
    <n v="0"/>
    <n v="0"/>
    <n v="0"/>
    <n v="0"/>
    <n v="0"/>
    <n v="0"/>
    <n v="0"/>
    <n v="0"/>
    <n v="0"/>
    <n v="0"/>
    <x v="6"/>
  </r>
  <r>
    <n v="27"/>
    <x v="0"/>
    <m/>
    <m/>
    <m/>
    <m/>
    <m/>
    <m/>
    <m/>
    <m/>
    <m/>
    <m/>
    <m/>
    <m/>
    <m/>
    <m/>
    <m/>
    <m/>
    <m/>
    <m/>
    <n v="0"/>
    <n v="0"/>
    <n v="0"/>
    <n v="0"/>
    <n v="0"/>
    <n v="0"/>
    <n v="0"/>
    <n v="0"/>
    <n v="0"/>
    <n v="0"/>
    <n v="0"/>
    <n v="0"/>
    <n v="0"/>
    <x v="6"/>
  </r>
  <r>
    <n v="28"/>
    <x v="0"/>
    <m/>
    <m/>
    <m/>
    <m/>
    <m/>
    <m/>
    <m/>
    <m/>
    <m/>
    <m/>
    <m/>
    <m/>
    <m/>
    <m/>
    <m/>
    <m/>
    <m/>
    <m/>
    <n v="0"/>
    <n v="0"/>
    <n v="0"/>
    <n v="0"/>
    <n v="0"/>
    <n v="0"/>
    <n v="0"/>
    <n v="0"/>
    <n v="0"/>
    <n v="0"/>
    <n v="0"/>
    <n v="0"/>
    <n v="0"/>
    <x v="6"/>
  </r>
  <r>
    <n v="29"/>
    <x v="0"/>
    <m/>
    <m/>
    <m/>
    <m/>
    <m/>
    <m/>
    <m/>
    <m/>
    <m/>
    <m/>
    <m/>
    <m/>
    <m/>
    <m/>
    <m/>
    <m/>
    <m/>
    <m/>
    <n v="0"/>
    <n v="0"/>
    <n v="0"/>
    <n v="0"/>
    <n v="0"/>
    <n v="0"/>
    <n v="0"/>
    <n v="0"/>
    <n v="0"/>
    <n v="0"/>
    <n v="0"/>
    <n v="0"/>
    <n v="0"/>
    <x v="6"/>
  </r>
  <r>
    <n v="30"/>
    <x v="0"/>
    <m/>
    <m/>
    <m/>
    <m/>
    <m/>
    <m/>
    <m/>
    <m/>
    <m/>
    <m/>
    <m/>
    <m/>
    <m/>
    <m/>
    <m/>
    <m/>
    <m/>
    <m/>
    <n v="0"/>
    <n v="0"/>
    <n v="0"/>
    <n v="0"/>
    <n v="0"/>
    <n v="0"/>
    <n v="0"/>
    <n v="0"/>
    <n v="0"/>
    <n v="0"/>
    <n v="0"/>
    <n v="0"/>
    <n v="0"/>
    <x v="6"/>
  </r>
  <r>
    <n v="31"/>
    <x v="0"/>
    <m/>
    <m/>
    <m/>
    <m/>
    <m/>
    <m/>
    <m/>
    <m/>
    <m/>
    <m/>
    <m/>
    <m/>
    <m/>
    <m/>
    <m/>
    <m/>
    <m/>
    <m/>
    <n v="0"/>
    <n v="0"/>
    <n v="0"/>
    <n v="0"/>
    <n v="0"/>
    <n v="0"/>
    <n v="0"/>
    <n v="0"/>
    <n v="0"/>
    <n v="0"/>
    <n v="0"/>
    <n v="0"/>
    <n v="0"/>
    <x v="6"/>
  </r>
  <r>
    <n v="32"/>
    <x v="0"/>
    <m/>
    <m/>
    <m/>
    <m/>
    <m/>
    <m/>
    <m/>
    <m/>
    <m/>
    <m/>
    <m/>
    <m/>
    <m/>
    <m/>
    <m/>
    <m/>
    <m/>
    <m/>
    <n v="0"/>
    <n v="0"/>
    <n v="0"/>
    <n v="0"/>
    <n v="0"/>
    <n v="0"/>
    <n v="0"/>
    <n v="0"/>
    <n v="0"/>
    <n v="0"/>
    <n v="0"/>
    <n v="0"/>
    <n v="0"/>
    <x v="6"/>
  </r>
  <r>
    <n v="33"/>
    <x v="0"/>
    <m/>
    <m/>
    <m/>
    <m/>
    <m/>
    <m/>
    <m/>
    <m/>
    <m/>
    <m/>
    <m/>
    <m/>
    <m/>
    <m/>
    <m/>
    <m/>
    <m/>
    <m/>
    <n v="0"/>
    <n v="0"/>
    <n v="0"/>
    <n v="0"/>
    <n v="0"/>
    <n v="0"/>
    <n v="0"/>
    <n v="0"/>
    <n v="0"/>
    <n v="0"/>
    <n v="0"/>
    <n v="0"/>
    <n v="0"/>
    <x v="6"/>
  </r>
  <r>
    <n v="34"/>
    <x v="0"/>
    <m/>
    <m/>
    <m/>
    <m/>
    <m/>
    <m/>
    <m/>
    <m/>
    <m/>
    <m/>
    <m/>
    <m/>
    <m/>
    <m/>
    <m/>
    <m/>
    <m/>
    <m/>
    <n v="0"/>
    <n v="0"/>
    <n v="0"/>
    <n v="0"/>
    <n v="0"/>
    <n v="0"/>
    <n v="0"/>
    <n v="0"/>
    <n v="0"/>
    <n v="0"/>
    <n v="0"/>
    <n v="0"/>
    <n v="0"/>
    <x v="6"/>
  </r>
  <r>
    <n v="35"/>
    <x v="0"/>
    <m/>
    <m/>
    <m/>
    <m/>
    <m/>
    <m/>
    <m/>
    <m/>
    <m/>
    <m/>
    <m/>
    <m/>
    <m/>
    <m/>
    <m/>
    <m/>
    <m/>
    <m/>
    <n v="0"/>
    <n v="0"/>
    <n v="0"/>
    <n v="0"/>
    <n v="0"/>
    <n v="0"/>
    <n v="0"/>
    <n v="0"/>
    <n v="0"/>
    <n v="0"/>
    <n v="0"/>
    <n v="0"/>
    <n v="0"/>
    <x v="6"/>
  </r>
  <r>
    <n v="36"/>
    <x v="0"/>
    <m/>
    <m/>
    <m/>
    <m/>
    <m/>
    <m/>
    <m/>
    <m/>
    <m/>
    <m/>
    <m/>
    <m/>
    <m/>
    <m/>
    <m/>
    <m/>
    <m/>
    <m/>
    <n v="0"/>
    <n v="0"/>
    <n v="0"/>
    <n v="0"/>
    <n v="0"/>
    <n v="0"/>
    <n v="0"/>
    <n v="0"/>
    <n v="0"/>
    <n v="0"/>
    <n v="0"/>
    <n v="0"/>
    <n v="0"/>
    <x v="6"/>
  </r>
  <r>
    <n v="37"/>
    <x v="0"/>
    <m/>
    <m/>
    <m/>
    <m/>
    <m/>
    <m/>
    <m/>
    <m/>
    <m/>
    <m/>
    <m/>
    <m/>
    <m/>
    <m/>
    <m/>
    <m/>
    <m/>
    <m/>
    <n v="0"/>
    <n v="0"/>
    <n v="0"/>
    <n v="0"/>
    <n v="0"/>
    <n v="0"/>
    <n v="0"/>
    <n v="0"/>
    <n v="0"/>
    <n v="0"/>
    <n v="0"/>
    <n v="0"/>
    <n v="0"/>
    <x v="6"/>
  </r>
  <r>
    <n v="38"/>
    <x v="0"/>
    <m/>
    <m/>
    <m/>
    <m/>
    <m/>
    <m/>
    <m/>
    <m/>
    <m/>
    <m/>
    <m/>
    <m/>
    <m/>
    <m/>
    <m/>
    <m/>
    <m/>
    <m/>
    <n v="0"/>
    <n v="0"/>
    <n v="0"/>
    <n v="0"/>
    <n v="0"/>
    <n v="0"/>
    <n v="0"/>
    <n v="0"/>
    <n v="0"/>
    <n v="0"/>
    <n v="0"/>
    <n v="0"/>
    <n v="0"/>
    <x v="6"/>
  </r>
  <r>
    <n v="39"/>
    <x v="0"/>
    <m/>
    <m/>
    <m/>
    <m/>
    <m/>
    <m/>
    <m/>
    <m/>
    <m/>
    <m/>
    <m/>
    <m/>
    <m/>
    <m/>
    <m/>
    <m/>
    <m/>
    <m/>
    <n v="0"/>
    <n v="0"/>
    <n v="0"/>
    <n v="0"/>
    <n v="0"/>
    <n v="0"/>
    <n v="0"/>
    <n v="0"/>
    <n v="0"/>
    <n v="0"/>
    <n v="0"/>
    <n v="0"/>
    <n v="0"/>
    <x v="6"/>
  </r>
  <r>
    <n v="40"/>
    <x v="0"/>
    <m/>
    <m/>
    <m/>
    <m/>
    <m/>
    <m/>
    <m/>
    <m/>
    <m/>
    <m/>
    <m/>
    <m/>
    <m/>
    <m/>
    <m/>
    <m/>
    <m/>
    <m/>
    <n v="0"/>
    <n v="0"/>
    <n v="0"/>
    <n v="0"/>
    <n v="0"/>
    <n v="0"/>
    <n v="0"/>
    <n v="0"/>
    <n v="0"/>
    <n v="0"/>
    <n v="0"/>
    <n v="0"/>
    <n v="0"/>
    <x v="6"/>
  </r>
  <r>
    <n v="41"/>
    <x v="0"/>
    <m/>
    <m/>
    <m/>
    <m/>
    <m/>
    <m/>
    <m/>
    <m/>
    <m/>
    <m/>
    <m/>
    <m/>
    <m/>
    <m/>
    <m/>
    <m/>
    <m/>
    <m/>
    <n v="0"/>
    <n v="0"/>
    <n v="0"/>
    <n v="0"/>
    <n v="0"/>
    <n v="0"/>
    <n v="0"/>
    <n v="0"/>
    <n v="0"/>
    <n v="0"/>
    <n v="0"/>
    <n v="0"/>
    <n v="0"/>
    <x v="6"/>
  </r>
  <r>
    <n v="42"/>
    <x v="0"/>
    <m/>
    <m/>
    <m/>
    <m/>
    <m/>
    <m/>
    <m/>
    <m/>
    <m/>
    <m/>
    <m/>
    <m/>
    <m/>
    <m/>
    <m/>
    <m/>
    <m/>
    <m/>
    <n v="0"/>
    <n v="0"/>
    <n v="0"/>
    <n v="0"/>
    <n v="0"/>
    <n v="0"/>
    <n v="0"/>
    <n v="0"/>
    <n v="0"/>
    <n v="0"/>
    <n v="0"/>
    <n v="0"/>
    <n v="0"/>
    <x v="6"/>
  </r>
  <r>
    <n v="43"/>
    <x v="0"/>
    <m/>
    <m/>
    <m/>
    <m/>
    <m/>
    <m/>
    <m/>
    <m/>
    <m/>
    <m/>
    <m/>
    <m/>
    <m/>
    <m/>
    <m/>
    <m/>
    <m/>
    <m/>
    <n v="0"/>
    <n v="0"/>
    <n v="0"/>
    <n v="0"/>
    <n v="0"/>
    <n v="0"/>
    <n v="0"/>
    <n v="0"/>
    <n v="0"/>
    <n v="0"/>
    <n v="0"/>
    <n v="0"/>
    <n v="0"/>
    <x v="6"/>
  </r>
  <r>
    <n v="44"/>
    <x v="0"/>
    <m/>
    <m/>
    <m/>
    <m/>
    <m/>
    <m/>
    <m/>
    <m/>
    <m/>
    <m/>
    <m/>
    <m/>
    <m/>
    <m/>
    <m/>
    <m/>
    <m/>
    <m/>
    <n v="0"/>
    <n v="0"/>
    <n v="0"/>
    <n v="0"/>
    <n v="0"/>
    <n v="0"/>
    <n v="0"/>
    <n v="0"/>
    <n v="0"/>
    <n v="0"/>
    <n v="0"/>
    <n v="0"/>
    <n v="0"/>
    <x v="6"/>
  </r>
  <r>
    <n v="45"/>
    <x v="0"/>
    <m/>
    <m/>
    <m/>
    <m/>
    <m/>
    <m/>
    <m/>
    <m/>
    <m/>
    <m/>
    <m/>
    <m/>
    <m/>
    <m/>
    <m/>
    <m/>
    <m/>
    <m/>
    <n v="0"/>
    <n v="0"/>
    <n v="0"/>
    <n v="0"/>
    <n v="0"/>
    <n v="0"/>
    <n v="0"/>
    <n v="0"/>
    <n v="0"/>
    <n v="0"/>
    <n v="0"/>
    <n v="0"/>
    <n v="0"/>
    <x v="6"/>
  </r>
  <r>
    <n v="46"/>
    <x v="0"/>
    <m/>
    <m/>
    <m/>
    <m/>
    <m/>
    <m/>
    <m/>
    <m/>
    <m/>
    <m/>
    <m/>
    <m/>
    <m/>
    <m/>
    <m/>
    <m/>
    <m/>
    <m/>
    <n v="0"/>
    <n v="0"/>
    <n v="0"/>
    <n v="0"/>
    <n v="0"/>
    <n v="0"/>
    <n v="0"/>
    <n v="0"/>
    <n v="0"/>
    <n v="0"/>
    <n v="0"/>
    <n v="0"/>
    <n v="0"/>
    <x v="6"/>
  </r>
  <r>
    <n v="47"/>
    <x v="0"/>
    <m/>
    <m/>
    <m/>
    <m/>
    <m/>
    <m/>
    <m/>
    <m/>
    <m/>
    <m/>
    <m/>
    <m/>
    <m/>
    <m/>
    <m/>
    <m/>
    <m/>
    <m/>
    <n v="0"/>
    <n v="0"/>
    <n v="0"/>
    <n v="0"/>
    <n v="0"/>
    <n v="0"/>
    <n v="0"/>
    <n v="0"/>
    <n v="0"/>
    <n v="0"/>
    <n v="0"/>
    <n v="0"/>
    <n v="0"/>
    <x v="6"/>
  </r>
  <r>
    <n v="48"/>
    <x v="0"/>
    <m/>
    <m/>
    <m/>
    <m/>
    <m/>
    <m/>
    <m/>
    <m/>
    <m/>
    <m/>
    <m/>
    <m/>
    <m/>
    <m/>
    <m/>
    <m/>
    <m/>
    <m/>
    <n v="0"/>
    <n v="0"/>
    <n v="0"/>
    <n v="0"/>
    <n v="0"/>
    <n v="0"/>
    <n v="0"/>
    <n v="0"/>
    <n v="0"/>
    <n v="0"/>
    <n v="0"/>
    <n v="0"/>
    <n v="0"/>
    <x v="6"/>
  </r>
  <r>
    <n v="49"/>
    <x v="0"/>
    <m/>
    <m/>
    <m/>
    <m/>
    <m/>
    <m/>
    <m/>
    <m/>
    <m/>
    <m/>
    <m/>
    <m/>
    <m/>
    <m/>
    <m/>
    <m/>
    <m/>
    <m/>
    <n v="0"/>
    <n v="0"/>
    <n v="0"/>
    <n v="0"/>
    <n v="0"/>
    <n v="0"/>
    <n v="0"/>
    <n v="0"/>
    <n v="0"/>
    <n v="0"/>
    <n v="0"/>
    <n v="0"/>
    <n v="0"/>
    <x v="6"/>
  </r>
  <r>
    <n v="50"/>
    <x v="0"/>
    <m/>
    <m/>
    <m/>
    <m/>
    <m/>
    <m/>
    <m/>
    <m/>
    <m/>
    <m/>
    <m/>
    <m/>
    <m/>
    <m/>
    <m/>
    <m/>
    <m/>
    <m/>
    <n v="0"/>
    <n v="0"/>
    <n v="0"/>
    <n v="0"/>
    <n v="0"/>
    <n v="0"/>
    <n v="0"/>
    <n v="0"/>
    <n v="0"/>
    <n v="0"/>
    <n v="0"/>
    <n v="0"/>
    <n v="0"/>
    <x v="6"/>
  </r>
  <r>
    <n v="51"/>
    <x v="0"/>
    <m/>
    <m/>
    <m/>
    <m/>
    <m/>
    <m/>
    <m/>
    <m/>
    <m/>
    <m/>
    <m/>
    <m/>
    <m/>
    <m/>
    <m/>
    <m/>
    <m/>
    <m/>
    <n v="0"/>
    <n v="0"/>
    <n v="0"/>
    <n v="0"/>
    <n v="0"/>
    <n v="0"/>
    <n v="0"/>
    <n v="0"/>
    <n v="0"/>
    <n v="0"/>
    <n v="0"/>
    <n v="0"/>
    <n v="0"/>
    <x v="6"/>
  </r>
  <r>
    <n v="52"/>
    <x v="0"/>
    <m/>
    <m/>
    <m/>
    <m/>
    <m/>
    <m/>
    <m/>
    <m/>
    <m/>
    <m/>
    <m/>
    <m/>
    <m/>
    <m/>
    <m/>
    <m/>
    <m/>
    <m/>
    <n v="0"/>
    <n v="0"/>
    <n v="0"/>
    <n v="0"/>
    <n v="0"/>
    <n v="0"/>
    <n v="0"/>
    <n v="0"/>
    <n v="0"/>
    <n v="0"/>
    <n v="0"/>
    <n v="0"/>
    <n v="0"/>
    <x v="6"/>
  </r>
  <r>
    <n v="53"/>
    <x v="0"/>
    <m/>
    <m/>
    <m/>
    <m/>
    <m/>
    <m/>
    <m/>
    <m/>
    <m/>
    <m/>
    <m/>
    <m/>
    <m/>
    <m/>
    <m/>
    <m/>
    <m/>
    <m/>
    <n v="0"/>
    <n v="0"/>
    <n v="0"/>
    <n v="0"/>
    <n v="0"/>
    <n v="0"/>
    <n v="0"/>
    <n v="0"/>
    <n v="0"/>
    <n v="0"/>
    <n v="0"/>
    <n v="0"/>
    <n v="0"/>
    <x v="6"/>
  </r>
  <r>
    <n v="54"/>
    <x v="0"/>
    <m/>
    <m/>
    <m/>
    <m/>
    <m/>
    <m/>
    <m/>
    <m/>
    <m/>
    <m/>
    <m/>
    <m/>
    <m/>
    <m/>
    <m/>
    <m/>
    <m/>
    <m/>
    <n v="0"/>
    <n v="0"/>
    <n v="0"/>
    <n v="0"/>
    <n v="0"/>
    <n v="0"/>
    <n v="0"/>
    <n v="0"/>
    <n v="0"/>
    <n v="0"/>
    <n v="0"/>
    <n v="0"/>
    <n v="0"/>
    <x v="6"/>
  </r>
  <r>
    <n v="55"/>
    <x v="0"/>
    <m/>
    <m/>
    <m/>
    <m/>
    <m/>
    <m/>
    <m/>
    <m/>
    <m/>
    <m/>
    <m/>
    <m/>
    <m/>
    <m/>
    <m/>
    <m/>
    <m/>
    <m/>
    <n v="0"/>
    <n v="0"/>
    <n v="0"/>
    <n v="0"/>
    <n v="0"/>
    <n v="0"/>
    <n v="0"/>
    <n v="0"/>
    <n v="0"/>
    <n v="0"/>
    <n v="0"/>
    <n v="0"/>
    <n v="0"/>
    <x v="6"/>
  </r>
  <r>
    <n v="56"/>
    <x v="0"/>
    <m/>
    <m/>
    <m/>
    <m/>
    <m/>
    <m/>
    <m/>
    <m/>
    <m/>
    <m/>
    <m/>
    <m/>
    <m/>
    <m/>
    <m/>
    <m/>
    <m/>
    <m/>
    <n v="0"/>
    <n v="0"/>
    <n v="0"/>
    <n v="0"/>
    <n v="0"/>
    <n v="0"/>
    <n v="0"/>
    <n v="0"/>
    <n v="0"/>
    <n v="0"/>
    <n v="0"/>
    <n v="0"/>
    <n v="0"/>
    <x v="6"/>
  </r>
  <r>
    <n v="57"/>
    <x v="0"/>
    <m/>
    <m/>
    <m/>
    <m/>
    <m/>
    <m/>
    <m/>
    <m/>
    <m/>
    <m/>
    <m/>
    <m/>
    <m/>
    <m/>
    <m/>
    <m/>
    <m/>
    <m/>
    <n v="0"/>
    <n v="0"/>
    <n v="0"/>
    <n v="0"/>
    <n v="0"/>
    <n v="0"/>
    <n v="0"/>
    <n v="0"/>
    <n v="0"/>
    <n v="0"/>
    <n v="0"/>
    <n v="0"/>
    <n v="0"/>
    <x v="6"/>
  </r>
  <r>
    <n v="58"/>
    <x v="0"/>
    <m/>
    <m/>
    <m/>
    <m/>
    <m/>
    <m/>
    <m/>
    <m/>
    <m/>
    <m/>
    <m/>
    <m/>
    <m/>
    <m/>
    <m/>
    <m/>
    <m/>
    <m/>
    <n v="0"/>
    <n v="0"/>
    <n v="0"/>
    <n v="0"/>
    <n v="0"/>
    <n v="0"/>
    <n v="0"/>
    <n v="0"/>
    <n v="0"/>
    <n v="0"/>
    <n v="0"/>
    <n v="0"/>
    <n v="0"/>
    <x v="6"/>
  </r>
  <r>
    <n v="59"/>
    <x v="0"/>
    <m/>
    <m/>
    <m/>
    <m/>
    <m/>
    <m/>
    <m/>
    <m/>
    <m/>
    <m/>
    <m/>
    <m/>
    <m/>
    <m/>
    <m/>
    <m/>
    <m/>
    <m/>
    <n v="0"/>
    <n v="0"/>
    <n v="0"/>
    <n v="0"/>
    <n v="0"/>
    <n v="0"/>
    <n v="0"/>
    <n v="0"/>
    <n v="0"/>
    <n v="0"/>
    <n v="0"/>
    <n v="0"/>
    <n v="0"/>
    <x v="6"/>
  </r>
  <r>
    <n v="60"/>
    <x v="0"/>
    <m/>
    <m/>
    <m/>
    <m/>
    <m/>
    <m/>
    <m/>
    <m/>
    <m/>
    <m/>
    <m/>
    <m/>
    <m/>
    <m/>
    <m/>
    <m/>
    <m/>
    <m/>
    <n v="0"/>
    <n v="0"/>
    <n v="0"/>
    <n v="0"/>
    <n v="0"/>
    <n v="0"/>
    <n v="0"/>
    <n v="0"/>
    <n v="0"/>
    <n v="0"/>
    <n v="0"/>
    <n v="0"/>
    <n v="0"/>
    <x v="6"/>
  </r>
  <r>
    <n v="61"/>
    <x v="0"/>
    <m/>
    <m/>
    <m/>
    <m/>
    <m/>
    <m/>
    <m/>
    <m/>
    <m/>
    <m/>
    <m/>
    <m/>
    <m/>
    <m/>
    <m/>
    <m/>
    <m/>
    <m/>
    <n v="0"/>
    <n v="0"/>
    <n v="0"/>
    <n v="0"/>
    <n v="0"/>
    <n v="0"/>
    <n v="0"/>
    <n v="0"/>
    <n v="0"/>
    <n v="0"/>
    <n v="0"/>
    <n v="0"/>
    <n v="0"/>
    <x v="6"/>
  </r>
  <r>
    <n v="62"/>
    <x v="0"/>
    <m/>
    <m/>
    <m/>
    <m/>
    <m/>
    <m/>
    <m/>
    <m/>
    <m/>
    <m/>
    <m/>
    <m/>
    <m/>
    <m/>
    <m/>
    <m/>
    <m/>
    <m/>
    <n v="0"/>
    <n v="0"/>
    <n v="0"/>
    <n v="0"/>
    <n v="0"/>
    <n v="0"/>
    <n v="0"/>
    <n v="0"/>
    <n v="0"/>
    <n v="0"/>
    <n v="0"/>
    <n v="0"/>
    <n v="0"/>
    <x v="6"/>
  </r>
  <r>
    <n v="63"/>
    <x v="0"/>
    <m/>
    <m/>
    <m/>
    <m/>
    <m/>
    <m/>
    <m/>
    <m/>
    <m/>
    <m/>
    <m/>
    <m/>
    <m/>
    <m/>
    <m/>
    <m/>
    <m/>
    <m/>
    <n v="0"/>
    <n v="0"/>
    <n v="0"/>
    <n v="0"/>
    <n v="0"/>
    <n v="0"/>
    <n v="0"/>
    <n v="0"/>
    <n v="0"/>
    <n v="0"/>
    <n v="0"/>
    <n v="0"/>
    <n v="0"/>
    <x v="6"/>
  </r>
  <r>
    <n v="64"/>
    <x v="0"/>
    <m/>
    <m/>
    <m/>
    <m/>
    <m/>
    <m/>
    <m/>
    <m/>
    <m/>
    <m/>
    <m/>
    <m/>
    <m/>
    <m/>
    <m/>
    <m/>
    <m/>
    <m/>
    <n v="0"/>
    <n v="0"/>
    <n v="0"/>
    <n v="0"/>
    <n v="0"/>
    <n v="0"/>
    <n v="0"/>
    <n v="0"/>
    <n v="0"/>
    <n v="0"/>
    <n v="0"/>
    <n v="0"/>
    <n v="0"/>
    <x v="6"/>
  </r>
  <r>
    <n v="65"/>
    <x v="0"/>
    <m/>
    <m/>
    <m/>
    <m/>
    <m/>
    <m/>
    <m/>
    <m/>
    <m/>
    <m/>
    <m/>
    <m/>
    <m/>
    <m/>
    <m/>
    <m/>
    <m/>
    <m/>
    <n v="0"/>
    <n v="0"/>
    <n v="0"/>
    <n v="0"/>
    <n v="0"/>
    <n v="0"/>
    <n v="0"/>
    <n v="0"/>
    <n v="0"/>
    <n v="0"/>
    <n v="0"/>
    <n v="0"/>
    <n v="0"/>
    <x v="6"/>
  </r>
  <r>
    <n v="66"/>
    <x v="0"/>
    <m/>
    <m/>
    <m/>
    <m/>
    <m/>
    <m/>
    <m/>
    <m/>
    <m/>
    <m/>
    <m/>
    <m/>
    <m/>
    <m/>
    <m/>
    <m/>
    <m/>
    <m/>
    <n v="0"/>
    <n v="0"/>
    <n v="0"/>
    <n v="0"/>
    <n v="0"/>
    <n v="0"/>
    <n v="0"/>
    <n v="0"/>
    <n v="0"/>
    <n v="0"/>
    <n v="0"/>
    <n v="0"/>
    <n v="0"/>
    <x v="6"/>
  </r>
  <r>
    <n v="67"/>
    <x v="0"/>
    <m/>
    <m/>
    <m/>
    <m/>
    <m/>
    <m/>
    <m/>
    <m/>
    <m/>
    <m/>
    <m/>
    <m/>
    <m/>
    <m/>
    <m/>
    <m/>
    <m/>
    <m/>
    <n v="0"/>
    <n v="0"/>
    <n v="0"/>
    <n v="0"/>
    <n v="0"/>
    <n v="0"/>
    <n v="0"/>
    <n v="0"/>
    <n v="0"/>
    <n v="0"/>
    <n v="0"/>
    <n v="0"/>
    <n v="0"/>
    <x v="6"/>
  </r>
  <r>
    <n v="68"/>
    <x v="0"/>
    <m/>
    <m/>
    <m/>
    <m/>
    <m/>
    <m/>
    <m/>
    <m/>
    <m/>
    <m/>
    <m/>
    <m/>
    <m/>
    <m/>
    <m/>
    <m/>
    <m/>
    <m/>
    <n v="0"/>
    <n v="0"/>
    <n v="0"/>
    <n v="0"/>
    <n v="0"/>
    <n v="0"/>
    <n v="0"/>
    <n v="0"/>
    <n v="0"/>
    <n v="0"/>
    <n v="0"/>
    <n v="0"/>
    <n v="0"/>
    <x v="6"/>
  </r>
  <r>
    <n v="69"/>
    <x v="0"/>
    <m/>
    <m/>
    <m/>
    <m/>
    <m/>
    <m/>
    <m/>
    <m/>
    <m/>
    <m/>
    <m/>
    <m/>
    <m/>
    <m/>
    <m/>
    <m/>
    <m/>
    <m/>
    <n v="0"/>
    <n v="0"/>
    <n v="0"/>
    <n v="0"/>
    <n v="0"/>
    <n v="0"/>
    <n v="0"/>
    <n v="0"/>
    <n v="0"/>
    <n v="0"/>
    <n v="0"/>
    <n v="0"/>
    <n v="0"/>
    <x v="6"/>
  </r>
  <r>
    <n v="70"/>
    <x v="0"/>
    <m/>
    <m/>
    <m/>
    <m/>
    <m/>
    <m/>
    <m/>
    <m/>
    <m/>
    <m/>
    <m/>
    <m/>
    <m/>
    <m/>
    <m/>
    <m/>
    <m/>
    <m/>
    <n v="0"/>
    <n v="0"/>
    <n v="0"/>
    <n v="0"/>
    <n v="0"/>
    <n v="0"/>
    <n v="0"/>
    <n v="0"/>
    <n v="0"/>
    <n v="0"/>
    <n v="0"/>
    <n v="0"/>
    <n v="0"/>
    <x v="6"/>
  </r>
  <r>
    <n v="71"/>
    <x v="0"/>
    <m/>
    <m/>
    <m/>
    <m/>
    <m/>
    <m/>
    <m/>
    <m/>
    <m/>
    <m/>
    <m/>
    <m/>
    <m/>
    <m/>
    <m/>
    <m/>
    <m/>
    <m/>
    <n v="0"/>
    <n v="0"/>
    <n v="0"/>
    <n v="0"/>
    <n v="0"/>
    <n v="0"/>
    <n v="0"/>
    <n v="0"/>
    <n v="0"/>
    <n v="0"/>
    <n v="0"/>
    <n v="0"/>
    <n v="0"/>
    <x v="6"/>
  </r>
  <r>
    <n v="72"/>
    <x v="0"/>
    <m/>
    <m/>
    <m/>
    <m/>
    <m/>
    <m/>
    <m/>
    <m/>
    <m/>
    <m/>
    <m/>
    <m/>
    <m/>
    <m/>
    <m/>
    <m/>
    <m/>
    <m/>
    <n v="0"/>
    <n v="0"/>
    <n v="0"/>
    <n v="0"/>
    <n v="0"/>
    <n v="0"/>
    <n v="0"/>
    <n v="0"/>
    <n v="0"/>
    <n v="0"/>
    <n v="0"/>
    <n v="0"/>
    <n v="0"/>
    <x v="6"/>
  </r>
  <r>
    <n v="73"/>
    <x v="0"/>
    <m/>
    <m/>
    <m/>
    <m/>
    <m/>
    <m/>
    <m/>
    <m/>
    <m/>
    <m/>
    <m/>
    <m/>
    <m/>
    <m/>
    <m/>
    <m/>
    <m/>
    <m/>
    <n v="0"/>
    <n v="0"/>
    <n v="0"/>
    <n v="0"/>
    <n v="0"/>
    <n v="0"/>
    <n v="0"/>
    <n v="0"/>
    <n v="0"/>
    <n v="0"/>
    <n v="0"/>
    <n v="0"/>
    <n v="0"/>
    <x v="6"/>
  </r>
  <r>
    <n v="74"/>
    <x v="0"/>
    <m/>
    <m/>
    <m/>
    <m/>
    <m/>
    <m/>
    <m/>
    <m/>
    <m/>
    <m/>
    <m/>
    <m/>
    <m/>
    <m/>
    <m/>
    <m/>
    <m/>
    <m/>
    <n v="0"/>
    <n v="0"/>
    <n v="0"/>
    <n v="0"/>
    <n v="0"/>
    <n v="0"/>
    <n v="0"/>
    <n v="0"/>
    <n v="0"/>
    <n v="0"/>
    <n v="0"/>
    <n v="0"/>
    <n v="0"/>
    <x v="6"/>
  </r>
  <r>
    <n v="75"/>
    <x v="0"/>
    <m/>
    <m/>
    <m/>
    <m/>
    <m/>
    <m/>
    <m/>
    <m/>
    <m/>
    <m/>
    <m/>
    <m/>
    <m/>
    <m/>
    <m/>
    <m/>
    <m/>
    <m/>
    <n v="0"/>
    <n v="0"/>
    <n v="0"/>
    <n v="0"/>
    <n v="0"/>
    <n v="0"/>
    <n v="0"/>
    <n v="0"/>
    <n v="0"/>
    <n v="0"/>
    <n v="0"/>
    <n v="0"/>
    <n v="0"/>
    <x v="6"/>
  </r>
  <r>
    <n v="76"/>
    <x v="0"/>
    <m/>
    <m/>
    <m/>
    <m/>
    <m/>
    <m/>
    <m/>
    <m/>
    <m/>
    <m/>
    <m/>
    <m/>
    <m/>
    <m/>
    <m/>
    <m/>
    <m/>
    <m/>
    <n v="0"/>
    <n v="0"/>
    <n v="0"/>
    <n v="0"/>
    <n v="0"/>
    <n v="0"/>
    <n v="0"/>
    <n v="0"/>
    <n v="0"/>
    <n v="0"/>
    <n v="0"/>
    <n v="0"/>
    <n v="0"/>
    <x v="6"/>
  </r>
  <r>
    <n v="77"/>
    <x v="0"/>
    <m/>
    <m/>
    <m/>
    <m/>
    <m/>
    <m/>
    <m/>
    <m/>
    <m/>
    <m/>
    <m/>
    <m/>
    <m/>
    <m/>
    <m/>
    <m/>
    <m/>
    <m/>
    <n v="0"/>
    <n v="0"/>
    <n v="0"/>
    <n v="0"/>
    <n v="0"/>
    <n v="0"/>
    <n v="0"/>
    <n v="0"/>
    <n v="0"/>
    <n v="0"/>
    <n v="0"/>
    <n v="0"/>
    <n v="0"/>
    <x v="6"/>
  </r>
  <r>
    <n v="78"/>
    <x v="0"/>
    <m/>
    <m/>
    <m/>
    <m/>
    <m/>
    <m/>
    <m/>
    <m/>
    <m/>
    <m/>
    <m/>
    <m/>
    <m/>
    <m/>
    <m/>
    <m/>
    <m/>
    <m/>
    <n v="0"/>
    <n v="0"/>
    <n v="0"/>
    <n v="0"/>
    <n v="0"/>
    <n v="0"/>
    <n v="0"/>
    <n v="0"/>
    <n v="0"/>
    <n v="0"/>
    <n v="0"/>
    <n v="0"/>
    <n v="0"/>
    <x v="6"/>
  </r>
  <r>
    <n v="79"/>
    <x v="0"/>
    <m/>
    <m/>
    <m/>
    <m/>
    <m/>
    <m/>
    <m/>
    <m/>
    <m/>
    <m/>
    <m/>
    <m/>
    <m/>
    <m/>
    <m/>
    <m/>
    <m/>
    <m/>
    <n v="0"/>
    <n v="0"/>
    <n v="0"/>
    <n v="0"/>
    <n v="0"/>
    <n v="0"/>
    <n v="0"/>
    <n v="0"/>
    <n v="0"/>
    <n v="0"/>
    <n v="0"/>
    <n v="0"/>
    <n v="0"/>
    <x v="6"/>
  </r>
  <r>
    <n v="80"/>
    <x v="0"/>
    <m/>
    <m/>
    <m/>
    <m/>
    <m/>
    <m/>
    <m/>
    <m/>
    <m/>
    <m/>
    <m/>
    <m/>
    <m/>
    <m/>
    <m/>
    <m/>
    <m/>
    <m/>
    <n v="0"/>
    <n v="0"/>
    <n v="0"/>
    <n v="0"/>
    <n v="0"/>
    <n v="0"/>
    <n v="0"/>
    <n v="0"/>
    <n v="0"/>
    <n v="0"/>
    <n v="0"/>
    <n v="0"/>
    <n v="0"/>
    <x v="6"/>
  </r>
  <r>
    <n v="81"/>
    <x v="0"/>
    <m/>
    <m/>
    <m/>
    <m/>
    <m/>
    <m/>
    <m/>
    <m/>
    <m/>
    <m/>
    <m/>
    <m/>
    <m/>
    <m/>
    <m/>
    <m/>
    <m/>
    <m/>
    <n v="0"/>
    <n v="0"/>
    <n v="0"/>
    <n v="0"/>
    <n v="0"/>
    <n v="0"/>
    <n v="0"/>
    <n v="0"/>
    <n v="0"/>
    <n v="0"/>
    <n v="0"/>
    <n v="0"/>
    <n v="0"/>
    <x v="6"/>
  </r>
  <r>
    <n v="82"/>
    <x v="0"/>
    <m/>
    <m/>
    <m/>
    <m/>
    <m/>
    <m/>
    <m/>
    <m/>
    <m/>
    <m/>
    <m/>
    <m/>
    <m/>
    <m/>
    <m/>
    <m/>
    <m/>
    <m/>
    <n v="0"/>
    <n v="0"/>
    <n v="0"/>
    <n v="0"/>
    <n v="0"/>
    <n v="0"/>
    <n v="0"/>
    <n v="0"/>
    <n v="0"/>
    <n v="0"/>
    <n v="0"/>
    <n v="0"/>
    <n v="0"/>
    <x v="6"/>
  </r>
  <r>
    <n v="83"/>
    <x v="0"/>
    <m/>
    <m/>
    <m/>
    <m/>
    <m/>
    <m/>
    <m/>
    <m/>
    <m/>
    <m/>
    <m/>
    <m/>
    <m/>
    <m/>
    <m/>
    <m/>
    <m/>
    <m/>
    <n v="0"/>
    <n v="0"/>
    <n v="0"/>
    <n v="0"/>
    <n v="0"/>
    <n v="0"/>
    <n v="0"/>
    <n v="0"/>
    <n v="0"/>
    <n v="0"/>
    <n v="0"/>
    <n v="0"/>
    <n v="0"/>
    <x v="6"/>
  </r>
  <r>
    <n v="84"/>
    <x v="0"/>
    <m/>
    <m/>
    <m/>
    <m/>
    <m/>
    <m/>
    <m/>
    <m/>
    <m/>
    <m/>
    <m/>
    <m/>
    <m/>
    <m/>
    <m/>
    <m/>
    <m/>
    <m/>
    <n v="0"/>
    <n v="0"/>
    <n v="0"/>
    <n v="0"/>
    <n v="0"/>
    <n v="0"/>
    <n v="0"/>
    <n v="0"/>
    <n v="0"/>
    <n v="0"/>
    <n v="0"/>
    <n v="0"/>
    <n v="0"/>
    <x v="6"/>
  </r>
  <r>
    <n v="85"/>
    <x v="0"/>
    <m/>
    <m/>
    <m/>
    <m/>
    <m/>
    <m/>
    <m/>
    <m/>
    <m/>
    <m/>
    <m/>
    <m/>
    <m/>
    <m/>
    <m/>
    <m/>
    <m/>
    <m/>
    <n v="0"/>
    <n v="0"/>
    <n v="0"/>
    <n v="0"/>
    <n v="0"/>
    <n v="0"/>
    <n v="0"/>
    <n v="0"/>
    <n v="0"/>
    <n v="0"/>
    <n v="0"/>
    <n v="0"/>
    <n v="0"/>
    <x v="6"/>
  </r>
  <r>
    <n v="86"/>
    <x v="0"/>
    <m/>
    <m/>
    <m/>
    <m/>
    <m/>
    <m/>
    <m/>
    <m/>
    <m/>
    <m/>
    <m/>
    <m/>
    <m/>
    <m/>
    <m/>
    <m/>
    <m/>
    <m/>
    <n v="0"/>
    <n v="0"/>
    <n v="0"/>
    <n v="0"/>
    <n v="0"/>
    <n v="0"/>
    <n v="0"/>
    <n v="0"/>
    <n v="0"/>
    <n v="0"/>
    <n v="0"/>
    <n v="0"/>
    <n v="0"/>
    <x v="6"/>
  </r>
  <r>
    <n v="87"/>
    <x v="0"/>
    <m/>
    <m/>
    <m/>
    <m/>
    <m/>
    <m/>
    <m/>
    <m/>
    <m/>
    <m/>
    <m/>
    <m/>
    <m/>
    <m/>
    <m/>
    <m/>
    <m/>
    <m/>
    <n v="0"/>
    <n v="0"/>
    <n v="0"/>
    <n v="0"/>
    <n v="0"/>
    <n v="0"/>
    <n v="0"/>
    <n v="0"/>
    <n v="0"/>
    <n v="0"/>
    <n v="0"/>
    <n v="0"/>
    <n v="0"/>
    <x v="6"/>
  </r>
  <r>
    <n v="88"/>
    <x v="0"/>
    <m/>
    <m/>
    <m/>
    <m/>
    <m/>
    <m/>
    <m/>
    <m/>
    <m/>
    <m/>
    <m/>
    <m/>
    <m/>
    <m/>
    <m/>
    <m/>
    <m/>
    <m/>
    <n v="0"/>
    <n v="0"/>
    <n v="0"/>
    <n v="0"/>
    <n v="0"/>
    <n v="0"/>
    <n v="0"/>
    <n v="0"/>
    <n v="0"/>
    <n v="0"/>
    <n v="0"/>
    <n v="0"/>
    <n v="0"/>
    <x v="6"/>
  </r>
  <r>
    <n v="89"/>
    <x v="0"/>
    <m/>
    <m/>
    <m/>
    <m/>
    <m/>
    <m/>
    <m/>
    <m/>
    <m/>
    <m/>
    <m/>
    <m/>
    <m/>
    <m/>
    <m/>
    <m/>
    <m/>
    <m/>
    <n v="0"/>
    <n v="0"/>
    <n v="0"/>
    <n v="0"/>
    <n v="0"/>
    <n v="0"/>
    <n v="0"/>
    <n v="0"/>
    <n v="0"/>
    <n v="0"/>
    <n v="0"/>
    <n v="0"/>
    <n v="0"/>
    <x v="6"/>
  </r>
  <r>
    <n v="90"/>
    <x v="0"/>
    <m/>
    <m/>
    <m/>
    <m/>
    <m/>
    <m/>
    <m/>
    <m/>
    <m/>
    <m/>
    <m/>
    <m/>
    <m/>
    <m/>
    <m/>
    <m/>
    <m/>
    <m/>
    <n v="0"/>
    <n v="0"/>
    <n v="0"/>
    <n v="0"/>
    <n v="0"/>
    <n v="0"/>
    <n v="0"/>
    <n v="0"/>
    <n v="0"/>
    <n v="0"/>
    <n v="0"/>
    <n v="0"/>
    <n v="0"/>
    <x v="6"/>
  </r>
  <r>
    <n v="91"/>
    <x v="0"/>
    <m/>
    <m/>
    <m/>
    <m/>
    <m/>
    <m/>
    <m/>
    <m/>
    <m/>
    <m/>
    <m/>
    <m/>
    <m/>
    <m/>
    <m/>
    <m/>
    <m/>
    <m/>
    <n v="0"/>
    <n v="0"/>
    <n v="0"/>
    <n v="0"/>
    <n v="0"/>
    <n v="0"/>
    <n v="0"/>
    <n v="0"/>
    <n v="0"/>
    <n v="0"/>
    <n v="0"/>
    <n v="0"/>
    <n v="0"/>
    <x v="6"/>
  </r>
  <r>
    <n v="92"/>
    <x v="0"/>
    <m/>
    <m/>
    <m/>
    <m/>
    <m/>
    <m/>
    <m/>
    <m/>
    <m/>
    <m/>
    <m/>
    <m/>
    <m/>
    <m/>
    <m/>
    <m/>
    <m/>
    <m/>
    <n v="0"/>
    <n v="0"/>
    <n v="0"/>
    <n v="0"/>
    <n v="0"/>
    <n v="0"/>
    <n v="0"/>
    <n v="0"/>
    <n v="0"/>
    <n v="0"/>
    <n v="0"/>
    <n v="0"/>
    <n v="0"/>
    <x v="6"/>
  </r>
  <r>
    <n v="93"/>
    <x v="0"/>
    <m/>
    <m/>
    <m/>
    <m/>
    <m/>
    <m/>
    <m/>
    <m/>
    <m/>
    <m/>
    <m/>
    <m/>
    <m/>
    <m/>
    <m/>
    <m/>
    <m/>
    <m/>
    <n v="0"/>
    <n v="0"/>
    <n v="0"/>
    <n v="0"/>
    <n v="0"/>
    <n v="0"/>
    <n v="0"/>
    <n v="0"/>
    <n v="0"/>
    <n v="0"/>
    <n v="0"/>
    <n v="0"/>
    <n v="0"/>
    <x v="6"/>
  </r>
  <r>
    <n v="94"/>
    <x v="0"/>
    <m/>
    <m/>
    <m/>
    <m/>
    <m/>
    <m/>
    <m/>
    <m/>
    <m/>
    <m/>
    <m/>
    <m/>
    <m/>
    <m/>
    <m/>
    <m/>
    <m/>
    <m/>
    <n v="0"/>
    <n v="0"/>
    <n v="0"/>
    <n v="0"/>
    <n v="0"/>
    <n v="0"/>
    <n v="0"/>
    <n v="0"/>
    <n v="0"/>
    <n v="0"/>
    <n v="0"/>
    <n v="0"/>
    <n v="0"/>
    <x v="6"/>
  </r>
  <r>
    <n v="95"/>
    <x v="0"/>
    <m/>
    <m/>
    <m/>
    <m/>
    <m/>
    <m/>
    <m/>
    <m/>
    <m/>
    <m/>
    <m/>
    <m/>
    <m/>
    <m/>
    <m/>
    <m/>
    <m/>
    <m/>
    <n v="0"/>
    <n v="0"/>
    <n v="0"/>
    <n v="0"/>
    <n v="0"/>
    <n v="0"/>
    <n v="0"/>
    <n v="0"/>
    <n v="0"/>
    <n v="0"/>
    <n v="0"/>
    <n v="0"/>
    <n v="0"/>
    <x v="6"/>
  </r>
  <r>
    <n v="96"/>
    <x v="0"/>
    <m/>
    <m/>
    <m/>
    <m/>
    <m/>
    <m/>
    <m/>
    <m/>
    <m/>
    <m/>
    <m/>
    <m/>
    <m/>
    <m/>
    <m/>
    <m/>
    <m/>
    <m/>
    <n v="0"/>
    <n v="0"/>
    <n v="0"/>
    <n v="0"/>
    <n v="0"/>
    <n v="0"/>
    <n v="0"/>
    <n v="0"/>
    <n v="0"/>
    <n v="0"/>
    <n v="0"/>
    <n v="0"/>
    <n v="0"/>
    <x v="6"/>
  </r>
  <r>
    <n v="97"/>
    <x v="0"/>
    <m/>
    <m/>
    <m/>
    <m/>
    <m/>
    <m/>
    <m/>
    <m/>
    <m/>
    <m/>
    <m/>
    <m/>
    <m/>
    <m/>
    <m/>
    <m/>
    <m/>
    <m/>
    <n v="0"/>
    <n v="0"/>
    <n v="0"/>
    <n v="0"/>
    <n v="0"/>
    <n v="0"/>
    <n v="0"/>
    <n v="0"/>
    <n v="0"/>
    <n v="0"/>
    <n v="0"/>
    <n v="0"/>
    <n v="0"/>
    <x v="6"/>
  </r>
  <r>
    <n v="98"/>
    <x v="0"/>
    <m/>
    <m/>
    <m/>
    <m/>
    <m/>
    <m/>
    <m/>
    <m/>
    <m/>
    <m/>
    <m/>
    <m/>
    <m/>
    <m/>
    <m/>
    <m/>
    <m/>
    <m/>
    <n v="0"/>
    <n v="0"/>
    <n v="0"/>
    <n v="0"/>
    <n v="0"/>
    <n v="0"/>
    <n v="0"/>
    <n v="0"/>
    <n v="0"/>
    <n v="0"/>
    <n v="0"/>
    <n v="0"/>
    <n v="0"/>
    <x v="6"/>
  </r>
  <r>
    <n v="99"/>
    <x v="0"/>
    <m/>
    <m/>
    <m/>
    <m/>
    <m/>
    <m/>
    <m/>
    <m/>
    <m/>
    <m/>
    <m/>
    <m/>
    <m/>
    <m/>
    <m/>
    <m/>
    <m/>
    <m/>
    <n v="0"/>
    <n v="0"/>
    <n v="0"/>
    <n v="0"/>
    <n v="0"/>
    <n v="0"/>
    <n v="0"/>
    <n v="0"/>
    <n v="0"/>
    <n v="0"/>
    <n v="0"/>
    <n v="0"/>
    <n v="0"/>
    <x v="6"/>
  </r>
  <r>
    <n v="100"/>
    <x v="0"/>
    <m/>
    <m/>
    <m/>
    <m/>
    <m/>
    <m/>
    <m/>
    <m/>
    <m/>
    <m/>
    <m/>
    <m/>
    <m/>
    <m/>
    <m/>
    <m/>
    <m/>
    <m/>
    <n v="0"/>
    <n v="0"/>
    <n v="0"/>
    <n v="0"/>
    <n v="0"/>
    <n v="0"/>
    <n v="0"/>
    <n v="0"/>
    <n v="0"/>
    <n v="0"/>
    <n v="0"/>
    <n v="0"/>
    <n v="0"/>
    <x v="6"/>
  </r>
  <r>
    <m/>
    <x v="0"/>
    <m/>
    <m/>
    <m/>
    <m/>
    <m/>
    <m/>
    <m/>
    <m/>
    <m/>
    <m/>
    <m/>
    <m/>
    <m/>
    <m/>
    <m/>
    <m/>
    <m/>
    <m/>
    <m/>
    <m/>
    <m/>
    <m/>
    <m/>
    <m/>
    <m/>
    <m/>
    <m/>
    <m/>
    <m/>
    <m/>
    <m/>
    <x v="0"/>
  </r>
  <r>
    <s v="Consultants"/>
    <x v="0"/>
    <m/>
    <m/>
    <m/>
    <m/>
    <m/>
    <m/>
    <m/>
    <m/>
    <m/>
    <m/>
    <m/>
    <m/>
    <m/>
    <m/>
    <m/>
    <m/>
    <m/>
    <m/>
    <n v="0"/>
    <n v="0"/>
    <n v="0"/>
    <n v="0"/>
    <n v="0"/>
    <n v="0"/>
    <n v="0"/>
    <n v="0"/>
    <n v="0"/>
    <n v="0"/>
    <n v="0"/>
    <n v="0"/>
    <n v="0"/>
    <x v="7"/>
  </r>
  <r>
    <m/>
    <x v="1"/>
    <s v="Consultant Name"/>
    <s v="Role / Purpose of Engagement"/>
    <s v="Billing Rate / Project Cost"/>
    <s v="Period 1_x000a_Billable Units"/>
    <s v="Period 2 Billable Units"/>
    <s v="Period 3 Billable Units"/>
    <s v="Period 4 Billable Units"/>
    <s v="Period 5 Billable Units"/>
    <s v="Period 6 Billable Units"/>
    <s v="Period 7 Billable Units"/>
    <s v="Period 8 Billable Units"/>
    <s v="Period 9 Billable Units"/>
    <s v="Period 10 Billable Units"/>
    <s v="Billing Unit / Expense"/>
    <s v="N/A"/>
    <s v="Notes (optional)"/>
    <s v="Addtl. Attribute 1 (optional)"/>
    <s v="Addtl. Attribute 2 (optional)"/>
    <s v="Period 1 Consultants Cost"/>
    <s v="Period 2 Consultants Cost"/>
    <s v="Period 3 Consultants Cost"/>
    <s v="Period 4 Consultants Cost"/>
    <s v="Period 5 Consultants Cost"/>
    <s v="Period 6 Consultants Cost"/>
    <s v="Period 7 Consultants Cost"/>
    <s v="Period 8 Consultants Cost"/>
    <s v="Period 9 Consultants Cost"/>
    <s v="Period 10 Consultants Cost"/>
    <s v="Total Consultants Cost"/>
    <s v="Total Number of Units"/>
    <s v="% of Total Amount"/>
    <x v="8"/>
  </r>
  <r>
    <n v="1"/>
    <x v="0"/>
    <m/>
    <m/>
    <m/>
    <m/>
    <m/>
    <m/>
    <m/>
    <m/>
    <m/>
    <m/>
    <m/>
    <m/>
    <m/>
    <m/>
    <m/>
    <m/>
    <m/>
    <m/>
    <n v="0"/>
    <n v="0"/>
    <n v="0"/>
    <n v="0"/>
    <n v="0"/>
    <n v="0"/>
    <n v="0"/>
    <n v="0"/>
    <n v="0"/>
    <n v="0"/>
    <n v="0"/>
    <n v="0"/>
    <n v="0"/>
    <x v="9"/>
  </r>
  <r>
    <n v="2"/>
    <x v="0"/>
    <m/>
    <m/>
    <m/>
    <m/>
    <m/>
    <m/>
    <m/>
    <m/>
    <m/>
    <m/>
    <m/>
    <m/>
    <m/>
    <m/>
    <m/>
    <m/>
    <m/>
    <m/>
    <n v="0"/>
    <n v="0"/>
    <n v="0"/>
    <n v="0"/>
    <n v="0"/>
    <n v="0"/>
    <n v="0"/>
    <n v="0"/>
    <n v="0"/>
    <n v="0"/>
    <n v="0"/>
    <n v="0"/>
    <n v="0"/>
    <x v="9"/>
  </r>
  <r>
    <n v="3"/>
    <x v="0"/>
    <m/>
    <m/>
    <m/>
    <m/>
    <m/>
    <m/>
    <m/>
    <m/>
    <m/>
    <m/>
    <m/>
    <m/>
    <m/>
    <m/>
    <m/>
    <m/>
    <m/>
    <m/>
    <n v="0"/>
    <n v="0"/>
    <n v="0"/>
    <n v="0"/>
    <n v="0"/>
    <n v="0"/>
    <n v="0"/>
    <n v="0"/>
    <n v="0"/>
    <n v="0"/>
    <n v="0"/>
    <n v="0"/>
    <n v="0"/>
    <x v="9"/>
  </r>
  <r>
    <n v="4"/>
    <x v="0"/>
    <m/>
    <m/>
    <m/>
    <m/>
    <m/>
    <m/>
    <m/>
    <m/>
    <m/>
    <m/>
    <m/>
    <m/>
    <m/>
    <m/>
    <m/>
    <m/>
    <m/>
    <m/>
    <n v="0"/>
    <n v="0"/>
    <n v="0"/>
    <n v="0"/>
    <n v="0"/>
    <n v="0"/>
    <n v="0"/>
    <n v="0"/>
    <n v="0"/>
    <n v="0"/>
    <n v="0"/>
    <n v="0"/>
    <n v="0"/>
    <x v="9"/>
  </r>
  <r>
    <n v="5"/>
    <x v="0"/>
    <m/>
    <m/>
    <m/>
    <m/>
    <m/>
    <m/>
    <m/>
    <m/>
    <m/>
    <m/>
    <m/>
    <m/>
    <m/>
    <m/>
    <m/>
    <m/>
    <m/>
    <m/>
    <n v="0"/>
    <n v="0"/>
    <n v="0"/>
    <n v="0"/>
    <n v="0"/>
    <n v="0"/>
    <n v="0"/>
    <n v="0"/>
    <n v="0"/>
    <n v="0"/>
    <n v="0"/>
    <n v="0"/>
    <n v="0"/>
    <x v="9"/>
  </r>
  <r>
    <n v="6"/>
    <x v="0"/>
    <m/>
    <m/>
    <m/>
    <m/>
    <m/>
    <m/>
    <m/>
    <m/>
    <m/>
    <m/>
    <m/>
    <m/>
    <m/>
    <m/>
    <m/>
    <m/>
    <m/>
    <m/>
    <n v="0"/>
    <n v="0"/>
    <n v="0"/>
    <n v="0"/>
    <n v="0"/>
    <n v="0"/>
    <n v="0"/>
    <n v="0"/>
    <n v="0"/>
    <n v="0"/>
    <n v="0"/>
    <n v="0"/>
    <n v="0"/>
    <x v="9"/>
  </r>
  <r>
    <n v="7"/>
    <x v="0"/>
    <m/>
    <m/>
    <m/>
    <m/>
    <m/>
    <m/>
    <m/>
    <m/>
    <m/>
    <m/>
    <m/>
    <m/>
    <m/>
    <m/>
    <m/>
    <m/>
    <m/>
    <m/>
    <n v="0"/>
    <n v="0"/>
    <n v="0"/>
    <n v="0"/>
    <n v="0"/>
    <n v="0"/>
    <n v="0"/>
    <n v="0"/>
    <n v="0"/>
    <n v="0"/>
    <n v="0"/>
    <n v="0"/>
    <n v="0"/>
    <x v="9"/>
  </r>
  <r>
    <n v="8"/>
    <x v="0"/>
    <m/>
    <m/>
    <m/>
    <m/>
    <m/>
    <m/>
    <m/>
    <m/>
    <m/>
    <m/>
    <m/>
    <m/>
    <m/>
    <m/>
    <m/>
    <m/>
    <m/>
    <m/>
    <n v="0"/>
    <n v="0"/>
    <n v="0"/>
    <n v="0"/>
    <n v="0"/>
    <n v="0"/>
    <n v="0"/>
    <n v="0"/>
    <n v="0"/>
    <n v="0"/>
    <n v="0"/>
    <n v="0"/>
    <n v="0"/>
    <x v="9"/>
  </r>
  <r>
    <n v="9"/>
    <x v="0"/>
    <m/>
    <m/>
    <m/>
    <m/>
    <m/>
    <m/>
    <m/>
    <m/>
    <m/>
    <m/>
    <m/>
    <m/>
    <m/>
    <m/>
    <m/>
    <m/>
    <m/>
    <m/>
    <n v="0"/>
    <n v="0"/>
    <n v="0"/>
    <n v="0"/>
    <n v="0"/>
    <n v="0"/>
    <n v="0"/>
    <n v="0"/>
    <n v="0"/>
    <n v="0"/>
    <n v="0"/>
    <n v="0"/>
    <n v="0"/>
    <x v="9"/>
  </r>
  <r>
    <n v="10"/>
    <x v="0"/>
    <m/>
    <m/>
    <m/>
    <m/>
    <m/>
    <m/>
    <m/>
    <m/>
    <m/>
    <m/>
    <m/>
    <m/>
    <m/>
    <m/>
    <m/>
    <m/>
    <m/>
    <m/>
    <n v="0"/>
    <n v="0"/>
    <n v="0"/>
    <n v="0"/>
    <n v="0"/>
    <n v="0"/>
    <n v="0"/>
    <n v="0"/>
    <n v="0"/>
    <n v="0"/>
    <n v="0"/>
    <n v="0"/>
    <n v="0"/>
    <x v="9"/>
  </r>
  <r>
    <n v="11"/>
    <x v="0"/>
    <m/>
    <m/>
    <m/>
    <m/>
    <m/>
    <m/>
    <m/>
    <m/>
    <m/>
    <m/>
    <m/>
    <m/>
    <m/>
    <m/>
    <m/>
    <m/>
    <m/>
    <m/>
    <n v="0"/>
    <n v="0"/>
    <n v="0"/>
    <n v="0"/>
    <n v="0"/>
    <n v="0"/>
    <n v="0"/>
    <n v="0"/>
    <n v="0"/>
    <n v="0"/>
    <n v="0"/>
    <n v="0"/>
    <n v="0"/>
    <x v="9"/>
  </r>
  <r>
    <n v="12"/>
    <x v="0"/>
    <m/>
    <m/>
    <m/>
    <m/>
    <m/>
    <m/>
    <m/>
    <m/>
    <m/>
    <m/>
    <m/>
    <m/>
    <m/>
    <m/>
    <m/>
    <m/>
    <m/>
    <m/>
    <n v="0"/>
    <n v="0"/>
    <n v="0"/>
    <n v="0"/>
    <n v="0"/>
    <n v="0"/>
    <n v="0"/>
    <n v="0"/>
    <n v="0"/>
    <n v="0"/>
    <n v="0"/>
    <n v="0"/>
    <n v="0"/>
    <x v="9"/>
  </r>
  <r>
    <n v="13"/>
    <x v="0"/>
    <m/>
    <m/>
    <m/>
    <m/>
    <m/>
    <m/>
    <m/>
    <m/>
    <m/>
    <m/>
    <m/>
    <m/>
    <m/>
    <m/>
    <m/>
    <m/>
    <m/>
    <m/>
    <n v="0"/>
    <n v="0"/>
    <n v="0"/>
    <n v="0"/>
    <n v="0"/>
    <n v="0"/>
    <n v="0"/>
    <n v="0"/>
    <n v="0"/>
    <n v="0"/>
    <n v="0"/>
    <n v="0"/>
    <n v="0"/>
    <x v="9"/>
  </r>
  <r>
    <n v="14"/>
    <x v="0"/>
    <m/>
    <m/>
    <m/>
    <m/>
    <m/>
    <m/>
    <m/>
    <m/>
    <m/>
    <m/>
    <m/>
    <m/>
    <m/>
    <m/>
    <m/>
    <m/>
    <m/>
    <m/>
    <n v="0"/>
    <n v="0"/>
    <n v="0"/>
    <n v="0"/>
    <n v="0"/>
    <n v="0"/>
    <n v="0"/>
    <n v="0"/>
    <n v="0"/>
    <n v="0"/>
    <n v="0"/>
    <n v="0"/>
    <n v="0"/>
    <x v="9"/>
  </r>
  <r>
    <n v="15"/>
    <x v="0"/>
    <m/>
    <m/>
    <m/>
    <m/>
    <m/>
    <m/>
    <m/>
    <m/>
    <m/>
    <m/>
    <m/>
    <m/>
    <m/>
    <m/>
    <m/>
    <m/>
    <m/>
    <m/>
    <n v="0"/>
    <n v="0"/>
    <n v="0"/>
    <n v="0"/>
    <n v="0"/>
    <n v="0"/>
    <n v="0"/>
    <n v="0"/>
    <n v="0"/>
    <n v="0"/>
    <n v="0"/>
    <n v="0"/>
    <n v="0"/>
    <x v="9"/>
  </r>
  <r>
    <n v="16"/>
    <x v="0"/>
    <m/>
    <m/>
    <m/>
    <m/>
    <m/>
    <m/>
    <m/>
    <m/>
    <m/>
    <m/>
    <m/>
    <m/>
    <m/>
    <m/>
    <m/>
    <m/>
    <m/>
    <m/>
    <n v="0"/>
    <n v="0"/>
    <n v="0"/>
    <n v="0"/>
    <n v="0"/>
    <n v="0"/>
    <n v="0"/>
    <n v="0"/>
    <n v="0"/>
    <n v="0"/>
    <n v="0"/>
    <n v="0"/>
    <n v="0"/>
    <x v="9"/>
  </r>
  <r>
    <n v="17"/>
    <x v="0"/>
    <m/>
    <m/>
    <m/>
    <m/>
    <m/>
    <m/>
    <m/>
    <m/>
    <m/>
    <m/>
    <m/>
    <m/>
    <m/>
    <m/>
    <m/>
    <m/>
    <m/>
    <m/>
    <n v="0"/>
    <n v="0"/>
    <n v="0"/>
    <n v="0"/>
    <n v="0"/>
    <n v="0"/>
    <n v="0"/>
    <n v="0"/>
    <n v="0"/>
    <n v="0"/>
    <n v="0"/>
    <n v="0"/>
    <n v="0"/>
    <x v="9"/>
  </r>
  <r>
    <n v="18"/>
    <x v="0"/>
    <m/>
    <m/>
    <m/>
    <m/>
    <m/>
    <m/>
    <m/>
    <m/>
    <m/>
    <m/>
    <m/>
    <m/>
    <m/>
    <m/>
    <m/>
    <m/>
    <m/>
    <m/>
    <n v="0"/>
    <n v="0"/>
    <n v="0"/>
    <n v="0"/>
    <n v="0"/>
    <n v="0"/>
    <n v="0"/>
    <n v="0"/>
    <n v="0"/>
    <n v="0"/>
    <n v="0"/>
    <n v="0"/>
    <n v="0"/>
    <x v="9"/>
  </r>
  <r>
    <n v="19"/>
    <x v="0"/>
    <m/>
    <m/>
    <m/>
    <m/>
    <m/>
    <m/>
    <m/>
    <m/>
    <m/>
    <m/>
    <m/>
    <m/>
    <m/>
    <m/>
    <m/>
    <m/>
    <m/>
    <m/>
    <n v="0"/>
    <n v="0"/>
    <n v="0"/>
    <n v="0"/>
    <n v="0"/>
    <n v="0"/>
    <n v="0"/>
    <n v="0"/>
    <n v="0"/>
    <n v="0"/>
    <n v="0"/>
    <n v="0"/>
    <n v="0"/>
    <x v="9"/>
  </r>
  <r>
    <n v="20"/>
    <x v="0"/>
    <m/>
    <m/>
    <m/>
    <m/>
    <m/>
    <m/>
    <m/>
    <m/>
    <m/>
    <m/>
    <m/>
    <m/>
    <m/>
    <m/>
    <m/>
    <m/>
    <m/>
    <m/>
    <n v="0"/>
    <n v="0"/>
    <n v="0"/>
    <n v="0"/>
    <n v="0"/>
    <n v="0"/>
    <n v="0"/>
    <n v="0"/>
    <n v="0"/>
    <n v="0"/>
    <n v="0"/>
    <n v="0"/>
    <n v="0"/>
    <x v="9"/>
  </r>
  <r>
    <n v="21"/>
    <x v="0"/>
    <m/>
    <m/>
    <m/>
    <m/>
    <m/>
    <m/>
    <m/>
    <m/>
    <m/>
    <m/>
    <m/>
    <m/>
    <m/>
    <m/>
    <m/>
    <m/>
    <m/>
    <m/>
    <n v="0"/>
    <n v="0"/>
    <n v="0"/>
    <n v="0"/>
    <n v="0"/>
    <n v="0"/>
    <n v="0"/>
    <n v="0"/>
    <n v="0"/>
    <n v="0"/>
    <n v="0"/>
    <n v="0"/>
    <n v="0"/>
    <x v="9"/>
  </r>
  <r>
    <n v="22"/>
    <x v="0"/>
    <m/>
    <m/>
    <m/>
    <m/>
    <m/>
    <m/>
    <m/>
    <m/>
    <m/>
    <m/>
    <m/>
    <m/>
    <m/>
    <m/>
    <m/>
    <m/>
    <m/>
    <m/>
    <n v="0"/>
    <n v="0"/>
    <n v="0"/>
    <n v="0"/>
    <n v="0"/>
    <n v="0"/>
    <n v="0"/>
    <n v="0"/>
    <n v="0"/>
    <n v="0"/>
    <n v="0"/>
    <n v="0"/>
    <n v="0"/>
    <x v="9"/>
  </r>
  <r>
    <n v="23"/>
    <x v="0"/>
    <m/>
    <m/>
    <m/>
    <m/>
    <m/>
    <m/>
    <m/>
    <m/>
    <m/>
    <m/>
    <m/>
    <m/>
    <m/>
    <m/>
    <m/>
    <m/>
    <m/>
    <m/>
    <n v="0"/>
    <n v="0"/>
    <n v="0"/>
    <n v="0"/>
    <n v="0"/>
    <n v="0"/>
    <n v="0"/>
    <n v="0"/>
    <n v="0"/>
    <n v="0"/>
    <n v="0"/>
    <n v="0"/>
    <n v="0"/>
    <x v="9"/>
  </r>
  <r>
    <n v="24"/>
    <x v="0"/>
    <m/>
    <m/>
    <m/>
    <m/>
    <m/>
    <m/>
    <m/>
    <m/>
    <m/>
    <m/>
    <m/>
    <m/>
    <m/>
    <m/>
    <m/>
    <m/>
    <m/>
    <m/>
    <n v="0"/>
    <n v="0"/>
    <n v="0"/>
    <n v="0"/>
    <n v="0"/>
    <n v="0"/>
    <n v="0"/>
    <n v="0"/>
    <n v="0"/>
    <n v="0"/>
    <n v="0"/>
    <n v="0"/>
    <n v="0"/>
    <x v="9"/>
  </r>
  <r>
    <n v="25"/>
    <x v="0"/>
    <m/>
    <m/>
    <m/>
    <m/>
    <m/>
    <m/>
    <m/>
    <m/>
    <m/>
    <m/>
    <m/>
    <m/>
    <m/>
    <m/>
    <m/>
    <m/>
    <m/>
    <m/>
    <n v="0"/>
    <n v="0"/>
    <n v="0"/>
    <n v="0"/>
    <n v="0"/>
    <n v="0"/>
    <n v="0"/>
    <n v="0"/>
    <n v="0"/>
    <n v="0"/>
    <n v="0"/>
    <n v="0"/>
    <n v="0"/>
    <x v="9"/>
  </r>
  <r>
    <n v="26"/>
    <x v="0"/>
    <m/>
    <m/>
    <m/>
    <m/>
    <m/>
    <m/>
    <m/>
    <m/>
    <m/>
    <m/>
    <m/>
    <m/>
    <m/>
    <m/>
    <m/>
    <m/>
    <m/>
    <m/>
    <n v="0"/>
    <n v="0"/>
    <n v="0"/>
    <n v="0"/>
    <n v="0"/>
    <n v="0"/>
    <n v="0"/>
    <n v="0"/>
    <n v="0"/>
    <n v="0"/>
    <n v="0"/>
    <n v="0"/>
    <n v="0"/>
    <x v="9"/>
  </r>
  <r>
    <n v="27"/>
    <x v="0"/>
    <m/>
    <m/>
    <m/>
    <m/>
    <m/>
    <m/>
    <m/>
    <m/>
    <m/>
    <m/>
    <m/>
    <m/>
    <m/>
    <m/>
    <m/>
    <m/>
    <m/>
    <m/>
    <n v="0"/>
    <n v="0"/>
    <n v="0"/>
    <n v="0"/>
    <n v="0"/>
    <n v="0"/>
    <n v="0"/>
    <n v="0"/>
    <n v="0"/>
    <n v="0"/>
    <n v="0"/>
    <n v="0"/>
    <n v="0"/>
    <x v="9"/>
  </r>
  <r>
    <n v="28"/>
    <x v="0"/>
    <m/>
    <m/>
    <m/>
    <m/>
    <m/>
    <m/>
    <m/>
    <m/>
    <m/>
    <m/>
    <m/>
    <m/>
    <m/>
    <m/>
    <m/>
    <m/>
    <m/>
    <m/>
    <n v="0"/>
    <n v="0"/>
    <n v="0"/>
    <n v="0"/>
    <n v="0"/>
    <n v="0"/>
    <n v="0"/>
    <n v="0"/>
    <n v="0"/>
    <n v="0"/>
    <n v="0"/>
    <n v="0"/>
    <n v="0"/>
    <x v="9"/>
  </r>
  <r>
    <n v="29"/>
    <x v="0"/>
    <m/>
    <m/>
    <m/>
    <m/>
    <m/>
    <m/>
    <m/>
    <m/>
    <m/>
    <m/>
    <m/>
    <m/>
    <m/>
    <m/>
    <m/>
    <m/>
    <m/>
    <m/>
    <n v="0"/>
    <n v="0"/>
    <n v="0"/>
    <n v="0"/>
    <n v="0"/>
    <n v="0"/>
    <n v="0"/>
    <n v="0"/>
    <n v="0"/>
    <n v="0"/>
    <n v="0"/>
    <n v="0"/>
    <n v="0"/>
    <x v="9"/>
  </r>
  <r>
    <n v="30"/>
    <x v="0"/>
    <m/>
    <m/>
    <m/>
    <m/>
    <m/>
    <m/>
    <m/>
    <m/>
    <m/>
    <m/>
    <m/>
    <m/>
    <m/>
    <m/>
    <m/>
    <m/>
    <m/>
    <m/>
    <n v="0"/>
    <n v="0"/>
    <n v="0"/>
    <n v="0"/>
    <n v="0"/>
    <n v="0"/>
    <n v="0"/>
    <n v="0"/>
    <n v="0"/>
    <n v="0"/>
    <n v="0"/>
    <n v="0"/>
    <n v="0"/>
    <x v="9"/>
  </r>
  <r>
    <n v="31"/>
    <x v="0"/>
    <m/>
    <m/>
    <m/>
    <m/>
    <m/>
    <m/>
    <m/>
    <m/>
    <m/>
    <m/>
    <m/>
    <m/>
    <m/>
    <m/>
    <m/>
    <m/>
    <m/>
    <m/>
    <n v="0"/>
    <n v="0"/>
    <n v="0"/>
    <n v="0"/>
    <n v="0"/>
    <n v="0"/>
    <n v="0"/>
    <n v="0"/>
    <n v="0"/>
    <n v="0"/>
    <n v="0"/>
    <n v="0"/>
    <n v="0"/>
    <x v="9"/>
  </r>
  <r>
    <n v="32"/>
    <x v="0"/>
    <m/>
    <m/>
    <m/>
    <m/>
    <m/>
    <m/>
    <m/>
    <m/>
    <m/>
    <m/>
    <m/>
    <m/>
    <m/>
    <m/>
    <m/>
    <m/>
    <m/>
    <m/>
    <n v="0"/>
    <n v="0"/>
    <n v="0"/>
    <n v="0"/>
    <n v="0"/>
    <n v="0"/>
    <n v="0"/>
    <n v="0"/>
    <n v="0"/>
    <n v="0"/>
    <n v="0"/>
    <n v="0"/>
    <n v="0"/>
    <x v="9"/>
  </r>
  <r>
    <n v="33"/>
    <x v="0"/>
    <m/>
    <m/>
    <m/>
    <m/>
    <m/>
    <m/>
    <m/>
    <m/>
    <m/>
    <m/>
    <m/>
    <m/>
    <m/>
    <m/>
    <m/>
    <m/>
    <m/>
    <m/>
    <n v="0"/>
    <n v="0"/>
    <n v="0"/>
    <n v="0"/>
    <n v="0"/>
    <n v="0"/>
    <n v="0"/>
    <n v="0"/>
    <n v="0"/>
    <n v="0"/>
    <n v="0"/>
    <n v="0"/>
    <n v="0"/>
    <x v="9"/>
  </r>
  <r>
    <n v="34"/>
    <x v="0"/>
    <m/>
    <m/>
    <m/>
    <m/>
    <m/>
    <m/>
    <m/>
    <m/>
    <m/>
    <m/>
    <m/>
    <m/>
    <m/>
    <m/>
    <m/>
    <m/>
    <m/>
    <m/>
    <n v="0"/>
    <n v="0"/>
    <n v="0"/>
    <n v="0"/>
    <n v="0"/>
    <n v="0"/>
    <n v="0"/>
    <n v="0"/>
    <n v="0"/>
    <n v="0"/>
    <n v="0"/>
    <n v="0"/>
    <n v="0"/>
    <x v="9"/>
  </r>
  <r>
    <n v="35"/>
    <x v="0"/>
    <m/>
    <m/>
    <m/>
    <m/>
    <m/>
    <m/>
    <m/>
    <m/>
    <m/>
    <m/>
    <m/>
    <m/>
    <m/>
    <m/>
    <m/>
    <m/>
    <m/>
    <m/>
    <n v="0"/>
    <n v="0"/>
    <n v="0"/>
    <n v="0"/>
    <n v="0"/>
    <n v="0"/>
    <n v="0"/>
    <n v="0"/>
    <n v="0"/>
    <n v="0"/>
    <n v="0"/>
    <n v="0"/>
    <n v="0"/>
    <x v="9"/>
  </r>
  <r>
    <n v="36"/>
    <x v="0"/>
    <m/>
    <m/>
    <m/>
    <m/>
    <m/>
    <m/>
    <m/>
    <m/>
    <m/>
    <m/>
    <m/>
    <m/>
    <m/>
    <m/>
    <m/>
    <m/>
    <m/>
    <m/>
    <n v="0"/>
    <n v="0"/>
    <n v="0"/>
    <n v="0"/>
    <n v="0"/>
    <n v="0"/>
    <n v="0"/>
    <n v="0"/>
    <n v="0"/>
    <n v="0"/>
    <n v="0"/>
    <n v="0"/>
    <n v="0"/>
    <x v="9"/>
  </r>
  <r>
    <n v="37"/>
    <x v="0"/>
    <m/>
    <m/>
    <m/>
    <m/>
    <m/>
    <m/>
    <m/>
    <m/>
    <m/>
    <m/>
    <m/>
    <m/>
    <m/>
    <m/>
    <m/>
    <m/>
    <m/>
    <m/>
    <n v="0"/>
    <n v="0"/>
    <n v="0"/>
    <n v="0"/>
    <n v="0"/>
    <n v="0"/>
    <n v="0"/>
    <n v="0"/>
    <n v="0"/>
    <n v="0"/>
    <n v="0"/>
    <n v="0"/>
    <n v="0"/>
    <x v="9"/>
  </r>
  <r>
    <n v="38"/>
    <x v="0"/>
    <m/>
    <m/>
    <m/>
    <m/>
    <m/>
    <m/>
    <m/>
    <m/>
    <m/>
    <m/>
    <m/>
    <m/>
    <m/>
    <m/>
    <m/>
    <m/>
    <m/>
    <m/>
    <n v="0"/>
    <n v="0"/>
    <n v="0"/>
    <n v="0"/>
    <n v="0"/>
    <n v="0"/>
    <n v="0"/>
    <n v="0"/>
    <n v="0"/>
    <n v="0"/>
    <n v="0"/>
    <n v="0"/>
    <n v="0"/>
    <x v="9"/>
  </r>
  <r>
    <n v="39"/>
    <x v="0"/>
    <m/>
    <m/>
    <m/>
    <m/>
    <m/>
    <m/>
    <m/>
    <m/>
    <m/>
    <m/>
    <m/>
    <m/>
    <m/>
    <m/>
    <m/>
    <m/>
    <m/>
    <m/>
    <n v="0"/>
    <n v="0"/>
    <n v="0"/>
    <n v="0"/>
    <n v="0"/>
    <n v="0"/>
    <n v="0"/>
    <n v="0"/>
    <n v="0"/>
    <n v="0"/>
    <n v="0"/>
    <n v="0"/>
    <n v="0"/>
    <x v="9"/>
  </r>
  <r>
    <n v="40"/>
    <x v="0"/>
    <m/>
    <m/>
    <m/>
    <m/>
    <m/>
    <m/>
    <m/>
    <m/>
    <m/>
    <m/>
    <m/>
    <m/>
    <m/>
    <m/>
    <m/>
    <m/>
    <m/>
    <m/>
    <n v="0"/>
    <n v="0"/>
    <n v="0"/>
    <n v="0"/>
    <n v="0"/>
    <n v="0"/>
    <n v="0"/>
    <n v="0"/>
    <n v="0"/>
    <n v="0"/>
    <n v="0"/>
    <n v="0"/>
    <n v="0"/>
    <x v="9"/>
  </r>
  <r>
    <n v="41"/>
    <x v="0"/>
    <m/>
    <m/>
    <m/>
    <m/>
    <m/>
    <m/>
    <m/>
    <m/>
    <m/>
    <m/>
    <m/>
    <m/>
    <m/>
    <m/>
    <m/>
    <m/>
    <m/>
    <m/>
    <n v="0"/>
    <n v="0"/>
    <n v="0"/>
    <n v="0"/>
    <n v="0"/>
    <n v="0"/>
    <n v="0"/>
    <n v="0"/>
    <n v="0"/>
    <n v="0"/>
    <n v="0"/>
    <n v="0"/>
    <n v="0"/>
    <x v="9"/>
  </r>
  <r>
    <n v="42"/>
    <x v="0"/>
    <m/>
    <m/>
    <m/>
    <m/>
    <m/>
    <m/>
    <m/>
    <m/>
    <m/>
    <m/>
    <m/>
    <m/>
    <m/>
    <m/>
    <m/>
    <m/>
    <m/>
    <m/>
    <n v="0"/>
    <n v="0"/>
    <n v="0"/>
    <n v="0"/>
    <n v="0"/>
    <n v="0"/>
    <n v="0"/>
    <n v="0"/>
    <n v="0"/>
    <n v="0"/>
    <n v="0"/>
    <n v="0"/>
    <n v="0"/>
    <x v="9"/>
  </r>
  <r>
    <n v="43"/>
    <x v="0"/>
    <m/>
    <m/>
    <m/>
    <m/>
    <m/>
    <m/>
    <m/>
    <m/>
    <m/>
    <m/>
    <m/>
    <m/>
    <m/>
    <m/>
    <m/>
    <m/>
    <m/>
    <m/>
    <n v="0"/>
    <n v="0"/>
    <n v="0"/>
    <n v="0"/>
    <n v="0"/>
    <n v="0"/>
    <n v="0"/>
    <n v="0"/>
    <n v="0"/>
    <n v="0"/>
    <n v="0"/>
    <n v="0"/>
    <n v="0"/>
    <x v="9"/>
  </r>
  <r>
    <n v="44"/>
    <x v="0"/>
    <m/>
    <m/>
    <m/>
    <m/>
    <m/>
    <m/>
    <m/>
    <m/>
    <m/>
    <m/>
    <m/>
    <m/>
    <m/>
    <m/>
    <m/>
    <m/>
    <m/>
    <m/>
    <n v="0"/>
    <n v="0"/>
    <n v="0"/>
    <n v="0"/>
    <n v="0"/>
    <n v="0"/>
    <n v="0"/>
    <n v="0"/>
    <n v="0"/>
    <n v="0"/>
    <n v="0"/>
    <n v="0"/>
    <n v="0"/>
    <x v="9"/>
  </r>
  <r>
    <n v="45"/>
    <x v="0"/>
    <m/>
    <m/>
    <m/>
    <m/>
    <m/>
    <m/>
    <m/>
    <m/>
    <m/>
    <m/>
    <m/>
    <m/>
    <m/>
    <m/>
    <m/>
    <m/>
    <m/>
    <m/>
    <n v="0"/>
    <n v="0"/>
    <n v="0"/>
    <n v="0"/>
    <n v="0"/>
    <n v="0"/>
    <n v="0"/>
    <n v="0"/>
    <n v="0"/>
    <n v="0"/>
    <n v="0"/>
    <n v="0"/>
    <n v="0"/>
    <x v="9"/>
  </r>
  <r>
    <n v="46"/>
    <x v="0"/>
    <m/>
    <m/>
    <m/>
    <m/>
    <m/>
    <m/>
    <m/>
    <m/>
    <m/>
    <m/>
    <m/>
    <m/>
    <m/>
    <m/>
    <m/>
    <m/>
    <m/>
    <m/>
    <n v="0"/>
    <n v="0"/>
    <n v="0"/>
    <n v="0"/>
    <n v="0"/>
    <n v="0"/>
    <n v="0"/>
    <n v="0"/>
    <n v="0"/>
    <n v="0"/>
    <n v="0"/>
    <n v="0"/>
    <n v="0"/>
    <x v="9"/>
  </r>
  <r>
    <n v="47"/>
    <x v="0"/>
    <m/>
    <m/>
    <m/>
    <m/>
    <m/>
    <m/>
    <m/>
    <m/>
    <m/>
    <m/>
    <m/>
    <m/>
    <m/>
    <m/>
    <m/>
    <m/>
    <m/>
    <m/>
    <n v="0"/>
    <n v="0"/>
    <n v="0"/>
    <n v="0"/>
    <n v="0"/>
    <n v="0"/>
    <n v="0"/>
    <n v="0"/>
    <n v="0"/>
    <n v="0"/>
    <n v="0"/>
    <n v="0"/>
    <n v="0"/>
    <x v="9"/>
  </r>
  <r>
    <n v="48"/>
    <x v="0"/>
    <m/>
    <m/>
    <m/>
    <m/>
    <m/>
    <m/>
    <m/>
    <m/>
    <m/>
    <m/>
    <m/>
    <m/>
    <m/>
    <m/>
    <m/>
    <m/>
    <m/>
    <m/>
    <n v="0"/>
    <n v="0"/>
    <n v="0"/>
    <n v="0"/>
    <n v="0"/>
    <n v="0"/>
    <n v="0"/>
    <n v="0"/>
    <n v="0"/>
    <n v="0"/>
    <n v="0"/>
    <n v="0"/>
    <n v="0"/>
    <x v="9"/>
  </r>
  <r>
    <n v="49"/>
    <x v="0"/>
    <m/>
    <m/>
    <m/>
    <m/>
    <m/>
    <m/>
    <m/>
    <m/>
    <m/>
    <m/>
    <m/>
    <m/>
    <m/>
    <m/>
    <m/>
    <m/>
    <m/>
    <m/>
    <n v="0"/>
    <n v="0"/>
    <n v="0"/>
    <n v="0"/>
    <n v="0"/>
    <n v="0"/>
    <n v="0"/>
    <n v="0"/>
    <n v="0"/>
    <n v="0"/>
    <n v="0"/>
    <n v="0"/>
    <n v="0"/>
    <x v="9"/>
  </r>
  <r>
    <n v="50"/>
    <x v="0"/>
    <m/>
    <m/>
    <m/>
    <m/>
    <m/>
    <m/>
    <m/>
    <m/>
    <m/>
    <m/>
    <m/>
    <m/>
    <m/>
    <m/>
    <m/>
    <m/>
    <m/>
    <m/>
    <n v="0"/>
    <n v="0"/>
    <n v="0"/>
    <n v="0"/>
    <n v="0"/>
    <n v="0"/>
    <n v="0"/>
    <n v="0"/>
    <n v="0"/>
    <n v="0"/>
    <n v="0"/>
    <n v="0"/>
    <n v="0"/>
    <x v="9"/>
  </r>
  <r>
    <m/>
    <x v="0"/>
    <m/>
    <m/>
    <m/>
    <m/>
    <m/>
    <m/>
    <m/>
    <m/>
    <m/>
    <m/>
    <m/>
    <m/>
    <m/>
    <m/>
    <m/>
    <m/>
    <m/>
    <m/>
    <m/>
    <m/>
    <m/>
    <m/>
    <m/>
    <m/>
    <m/>
    <m/>
    <m/>
    <m/>
    <m/>
    <m/>
    <m/>
    <x v="0"/>
  </r>
  <r>
    <s v="Capital Equipment"/>
    <x v="0"/>
    <m/>
    <m/>
    <m/>
    <m/>
    <m/>
    <m/>
    <m/>
    <m/>
    <m/>
    <m/>
    <m/>
    <m/>
    <m/>
    <m/>
    <m/>
    <m/>
    <m/>
    <m/>
    <n v="0"/>
    <n v="0"/>
    <n v="0"/>
    <n v="0"/>
    <n v="0"/>
    <n v="0"/>
    <n v="0"/>
    <n v="0"/>
    <n v="0"/>
    <n v="0"/>
    <n v="0"/>
    <n v="0"/>
    <n v="0"/>
    <x v="10"/>
  </r>
  <r>
    <m/>
    <x v="1"/>
    <s v="Equipment Description"/>
    <s v="Purpose of Equipment"/>
    <s v="Cost per Item"/>
    <s v="Period 1 Quantity"/>
    <s v="Period 2 Quantity"/>
    <s v="Period 3 Quantity"/>
    <s v="Period 4 Quantity"/>
    <s v="Period 5 Quantity"/>
    <s v="Period 6 Quantity"/>
    <s v="Period 7 Quantity"/>
    <s v="Period 8 Quantity"/>
    <s v="Period 9 Quantity"/>
    <s v="Period 10 Quantity"/>
    <s v="N/A"/>
    <s v="N/A"/>
    <s v="Notes (optional)"/>
    <s v="Addtl. Attribute 1 (optional)"/>
    <s v="Addtl. Attribute 2 (optional)"/>
    <s v="Period 1 Equipment Cost"/>
    <s v="Period 2 Equipment Cost"/>
    <s v="Period 3 Equipment Cost"/>
    <s v="Period 4 Equipment Cost"/>
    <s v="Period 5 Equipment Cost"/>
    <s v="Period 6 Equipment Cost"/>
    <s v="Period 7 Equipment Cost"/>
    <s v="Period 8 Equipment Cost"/>
    <s v="Period 9 Equipment Cost"/>
    <s v="Period 10 Equipment Cost"/>
    <s v="Total Equipment Cost"/>
    <s v="Total Number of Units"/>
    <s v="% of Total Amount"/>
    <x v="11"/>
  </r>
  <r>
    <n v="1"/>
    <x v="0"/>
    <m/>
    <m/>
    <m/>
    <m/>
    <m/>
    <m/>
    <m/>
    <m/>
    <m/>
    <m/>
    <m/>
    <m/>
    <m/>
    <m/>
    <m/>
    <m/>
    <m/>
    <m/>
    <n v="0"/>
    <n v="0"/>
    <n v="0"/>
    <n v="0"/>
    <n v="0"/>
    <n v="0"/>
    <n v="0"/>
    <n v="0"/>
    <n v="0"/>
    <n v="0"/>
    <n v="0"/>
    <n v="0"/>
    <n v="0"/>
    <x v="12"/>
  </r>
  <r>
    <n v="2"/>
    <x v="0"/>
    <m/>
    <m/>
    <m/>
    <m/>
    <m/>
    <m/>
    <m/>
    <m/>
    <m/>
    <m/>
    <m/>
    <m/>
    <m/>
    <m/>
    <m/>
    <m/>
    <m/>
    <m/>
    <n v="0"/>
    <n v="0"/>
    <n v="0"/>
    <n v="0"/>
    <n v="0"/>
    <n v="0"/>
    <n v="0"/>
    <n v="0"/>
    <n v="0"/>
    <n v="0"/>
    <n v="0"/>
    <n v="0"/>
    <n v="0"/>
    <x v="12"/>
  </r>
  <r>
    <n v="3"/>
    <x v="0"/>
    <m/>
    <m/>
    <m/>
    <m/>
    <m/>
    <m/>
    <m/>
    <m/>
    <m/>
    <m/>
    <m/>
    <m/>
    <m/>
    <m/>
    <m/>
    <m/>
    <m/>
    <m/>
    <n v="0"/>
    <n v="0"/>
    <n v="0"/>
    <n v="0"/>
    <n v="0"/>
    <n v="0"/>
    <n v="0"/>
    <n v="0"/>
    <n v="0"/>
    <n v="0"/>
    <n v="0"/>
    <n v="0"/>
    <n v="0"/>
    <x v="12"/>
  </r>
  <r>
    <n v="4"/>
    <x v="0"/>
    <m/>
    <m/>
    <m/>
    <m/>
    <m/>
    <m/>
    <m/>
    <m/>
    <m/>
    <m/>
    <m/>
    <m/>
    <m/>
    <m/>
    <m/>
    <m/>
    <m/>
    <m/>
    <n v="0"/>
    <n v="0"/>
    <n v="0"/>
    <n v="0"/>
    <n v="0"/>
    <n v="0"/>
    <n v="0"/>
    <n v="0"/>
    <n v="0"/>
    <n v="0"/>
    <n v="0"/>
    <n v="0"/>
    <n v="0"/>
    <x v="12"/>
  </r>
  <r>
    <n v="5"/>
    <x v="0"/>
    <m/>
    <m/>
    <m/>
    <m/>
    <m/>
    <m/>
    <m/>
    <m/>
    <m/>
    <m/>
    <m/>
    <m/>
    <m/>
    <m/>
    <m/>
    <m/>
    <m/>
    <m/>
    <n v="0"/>
    <n v="0"/>
    <n v="0"/>
    <n v="0"/>
    <n v="0"/>
    <n v="0"/>
    <n v="0"/>
    <n v="0"/>
    <n v="0"/>
    <n v="0"/>
    <n v="0"/>
    <n v="0"/>
    <n v="0"/>
    <x v="12"/>
  </r>
  <r>
    <n v="6"/>
    <x v="0"/>
    <m/>
    <m/>
    <m/>
    <m/>
    <m/>
    <m/>
    <m/>
    <m/>
    <m/>
    <m/>
    <m/>
    <m/>
    <m/>
    <m/>
    <m/>
    <m/>
    <m/>
    <m/>
    <n v="0"/>
    <n v="0"/>
    <n v="0"/>
    <n v="0"/>
    <n v="0"/>
    <n v="0"/>
    <n v="0"/>
    <n v="0"/>
    <n v="0"/>
    <n v="0"/>
    <n v="0"/>
    <n v="0"/>
    <n v="0"/>
    <x v="12"/>
  </r>
  <r>
    <n v="7"/>
    <x v="0"/>
    <m/>
    <m/>
    <m/>
    <m/>
    <m/>
    <m/>
    <m/>
    <m/>
    <m/>
    <m/>
    <m/>
    <m/>
    <m/>
    <m/>
    <m/>
    <m/>
    <m/>
    <m/>
    <n v="0"/>
    <n v="0"/>
    <n v="0"/>
    <n v="0"/>
    <n v="0"/>
    <n v="0"/>
    <n v="0"/>
    <n v="0"/>
    <n v="0"/>
    <n v="0"/>
    <n v="0"/>
    <n v="0"/>
    <n v="0"/>
    <x v="12"/>
  </r>
  <r>
    <n v="8"/>
    <x v="0"/>
    <m/>
    <m/>
    <m/>
    <m/>
    <m/>
    <m/>
    <m/>
    <m/>
    <m/>
    <m/>
    <m/>
    <m/>
    <m/>
    <m/>
    <m/>
    <m/>
    <m/>
    <m/>
    <n v="0"/>
    <n v="0"/>
    <n v="0"/>
    <n v="0"/>
    <n v="0"/>
    <n v="0"/>
    <n v="0"/>
    <n v="0"/>
    <n v="0"/>
    <n v="0"/>
    <n v="0"/>
    <n v="0"/>
    <n v="0"/>
    <x v="12"/>
  </r>
  <r>
    <n v="9"/>
    <x v="0"/>
    <m/>
    <m/>
    <m/>
    <m/>
    <m/>
    <m/>
    <m/>
    <m/>
    <m/>
    <m/>
    <m/>
    <m/>
    <m/>
    <m/>
    <m/>
    <m/>
    <m/>
    <m/>
    <n v="0"/>
    <n v="0"/>
    <n v="0"/>
    <n v="0"/>
    <n v="0"/>
    <n v="0"/>
    <n v="0"/>
    <n v="0"/>
    <n v="0"/>
    <n v="0"/>
    <n v="0"/>
    <n v="0"/>
    <n v="0"/>
    <x v="12"/>
  </r>
  <r>
    <n v="10"/>
    <x v="0"/>
    <m/>
    <m/>
    <m/>
    <m/>
    <m/>
    <m/>
    <m/>
    <m/>
    <m/>
    <m/>
    <m/>
    <m/>
    <m/>
    <m/>
    <m/>
    <m/>
    <m/>
    <m/>
    <n v="0"/>
    <n v="0"/>
    <n v="0"/>
    <n v="0"/>
    <n v="0"/>
    <n v="0"/>
    <n v="0"/>
    <n v="0"/>
    <n v="0"/>
    <n v="0"/>
    <n v="0"/>
    <n v="0"/>
    <n v="0"/>
    <x v="12"/>
  </r>
  <r>
    <n v="11"/>
    <x v="0"/>
    <m/>
    <m/>
    <m/>
    <m/>
    <m/>
    <m/>
    <m/>
    <m/>
    <m/>
    <m/>
    <m/>
    <m/>
    <m/>
    <m/>
    <m/>
    <m/>
    <m/>
    <m/>
    <n v="0"/>
    <n v="0"/>
    <n v="0"/>
    <n v="0"/>
    <n v="0"/>
    <n v="0"/>
    <n v="0"/>
    <n v="0"/>
    <n v="0"/>
    <n v="0"/>
    <n v="0"/>
    <n v="0"/>
    <n v="0"/>
    <x v="12"/>
  </r>
  <r>
    <n v="12"/>
    <x v="0"/>
    <m/>
    <m/>
    <m/>
    <m/>
    <m/>
    <m/>
    <m/>
    <m/>
    <m/>
    <m/>
    <m/>
    <m/>
    <m/>
    <m/>
    <m/>
    <m/>
    <m/>
    <m/>
    <n v="0"/>
    <n v="0"/>
    <n v="0"/>
    <n v="0"/>
    <n v="0"/>
    <n v="0"/>
    <n v="0"/>
    <n v="0"/>
    <n v="0"/>
    <n v="0"/>
    <n v="0"/>
    <n v="0"/>
    <n v="0"/>
    <x v="12"/>
  </r>
  <r>
    <n v="13"/>
    <x v="0"/>
    <m/>
    <m/>
    <m/>
    <m/>
    <m/>
    <m/>
    <m/>
    <m/>
    <m/>
    <m/>
    <m/>
    <m/>
    <m/>
    <m/>
    <m/>
    <m/>
    <m/>
    <m/>
    <n v="0"/>
    <n v="0"/>
    <n v="0"/>
    <n v="0"/>
    <n v="0"/>
    <n v="0"/>
    <n v="0"/>
    <n v="0"/>
    <n v="0"/>
    <n v="0"/>
    <n v="0"/>
    <n v="0"/>
    <n v="0"/>
    <x v="12"/>
  </r>
  <r>
    <n v="14"/>
    <x v="0"/>
    <m/>
    <m/>
    <m/>
    <m/>
    <m/>
    <m/>
    <m/>
    <m/>
    <m/>
    <m/>
    <m/>
    <m/>
    <m/>
    <m/>
    <m/>
    <m/>
    <m/>
    <m/>
    <n v="0"/>
    <n v="0"/>
    <n v="0"/>
    <n v="0"/>
    <n v="0"/>
    <n v="0"/>
    <n v="0"/>
    <n v="0"/>
    <n v="0"/>
    <n v="0"/>
    <n v="0"/>
    <n v="0"/>
    <n v="0"/>
    <x v="12"/>
  </r>
  <r>
    <n v="15"/>
    <x v="0"/>
    <m/>
    <m/>
    <m/>
    <m/>
    <m/>
    <m/>
    <m/>
    <m/>
    <m/>
    <m/>
    <m/>
    <m/>
    <m/>
    <m/>
    <m/>
    <m/>
    <m/>
    <m/>
    <n v="0"/>
    <n v="0"/>
    <n v="0"/>
    <n v="0"/>
    <n v="0"/>
    <n v="0"/>
    <n v="0"/>
    <n v="0"/>
    <n v="0"/>
    <n v="0"/>
    <n v="0"/>
    <n v="0"/>
    <n v="0"/>
    <x v="12"/>
  </r>
  <r>
    <n v="16"/>
    <x v="0"/>
    <m/>
    <m/>
    <m/>
    <m/>
    <m/>
    <m/>
    <m/>
    <m/>
    <m/>
    <m/>
    <m/>
    <m/>
    <m/>
    <m/>
    <m/>
    <m/>
    <m/>
    <m/>
    <n v="0"/>
    <n v="0"/>
    <n v="0"/>
    <n v="0"/>
    <n v="0"/>
    <n v="0"/>
    <n v="0"/>
    <n v="0"/>
    <n v="0"/>
    <n v="0"/>
    <n v="0"/>
    <n v="0"/>
    <n v="0"/>
    <x v="12"/>
  </r>
  <r>
    <n v="17"/>
    <x v="0"/>
    <m/>
    <m/>
    <m/>
    <m/>
    <m/>
    <m/>
    <m/>
    <m/>
    <m/>
    <m/>
    <m/>
    <m/>
    <m/>
    <m/>
    <m/>
    <m/>
    <m/>
    <m/>
    <n v="0"/>
    <n v="0"/>
    <n v="0"/>
    <n v="0"/>
    <n v="0"/>
    <n v="0"/>
    <n v="0"/>
    <n v="0"/>
    <n v="0"/>
    <n v="0"/>
    <n v="0"/>
    <n v="0"/>
    <n v="0"/>
    <x v="12"/>
  </r>
  <r>
    <n v="18"/>
    <x v="0"/>
    <m/>
    <m/>
    <m/>
    <m/>
    <m/>
    <m/>
    <m/>
    <m/>
    <m/>
    <m/>
    <m/>
    <m/>
    <m/>
    <m/>
    <m/>
    <m/>
    <m/>
    <m/>
    <n v="0"/>
    <n v="0"/>
    <n v="0"/>
    <n v="0"/>
    <n v="0"/>
    <n v="0"/>
    <n v="0"/>
    <n v="0"/>
    <n v="0"/>
    <n v="0"/>
    <n v="0"/>
    <n v="0"/>
    <n v="0"/>
    <x v="12"/>
  </r>
  <r>
    <n v="19"/>
    <x v="0"/>
    <m/>
    <m/>
    <m/>
    <m/>
    <m/>
    <m/>
    <m/>
    <m/>
    <m/>
    <m/>
    <m/>
    <m/>
    <m/>
    <m/>
    <m/>
    <m/>
    <m/>
    <m/>
    <n v="0"/>
    <n v="0"/>
    <n v="0"/>
    <n v="0"/>
    <n v="0"/>
    <n v="0"/>
    <n v="0"/>
    <n v="0"/>
    <n v="0"/>
    <n v="0"/>
    <n v="0"/>
    <n v="0"/>
    <n v="0"/>
    <x v="12"/>
  </r>
  <r>
    <n v="20"/>
    <x v="0"/>
    <m/>
    <m/>
    <m/>
    <m/>
    <m/>
    <m/>
    <m/>
    <m/>
    <m/>
    <m/>
    <m/>
    <m/>
    <m/>
    <m/>
    <m/>
    <m/>
    <m/>
    <m/>
    <n v="0"/>
    <n v="0"/>
    <n v="0"/>
    <n v="0"/>
    <n v="0"/>
    <n v="0"/>
    <n v="0"/>
    <n v="0"/>
    <n v="0"/>
    <n v="0"/>
    <n v="0"/>
    <n v="0"/>
    <n v="0"/>
    <x v="12"/>
  </r>
  <r>
    <n v="21"/>
    <x v="0"/>
    <m/>
    <m/>
    <m/>
    <m/>
    <m/>
    <m/>
    <m/>
    <m/>
    <m/>
    <m/>
    <m/>
    <m/>
    <m/>
    <m/>
    <m/>
    <m/>
    <m/>
    <m/>
    <n v="0"/>
    <n v="0"/>
    <n v="0"/>
    <n v="0"/>
    <n v="0"/>
    <n v="0"/>
    <n v="0"/>
    <n v="0"/>
    <n v="0"/>
    <n v="0"/>
    <n v="0"/>
    <n v="0"/>
    <n v="0"/>
    <x v="12"/>
  </r>
  <r>
    <n v="22"/>
    <x v="0"/>
    <m/>
    <m/>
    <m/>
    <m/>
    <m/>
    <m/>
    <m/>
    <m/>
    <m/>
    <m/>
    <m/>
    <m/>
    <m/>
    <m/>
    <m/>
    <m/>
    <m/>
    <m/>
    <n v="0"/>
    <n v="0"/>
    <n v="0"/>
    <n v="0"/>
    <n v="0"/>
    <n v="0"/>
    <n v="0"/>
    <n v="0"/>
    <n v="0"/>
    <n v="0"/>
    <n v="0"/>
    <n v="0"/>
    <n v="0"/>
    <x v="12"/>
  </r>
  <r>
    <n v="23"/>
    <x v="0"/>
    <m/>
    <m/>
    <m/>
    <m/>
    <m/>
    <m/>
    <m/>
    <m/>
    <m/>
    <m/>
    <m/>
    <m/>
    <m/>
    <m/>
    <m/>
    <m/>
    <m/>
    <m/>
    <n v="0"/>
    <n v="0"/>
    <n v="0"/>
    <n v="0"/>
    <n v="0"/>
    <n v="0"/>
    <n v="0"/>
    <n v="0"/>
    <n v="0"/>
    <n v="0"/>
    <n v="0"/>
    <n v="0"/>
    <n v="0"/>
    <x v="12"/>
  </r>
  <r>
    <n v="24"/>
    <x v="0"/>
    <m/>
    <m/>
    <m/>
    <m/>
    <m/>
    <m/>
    <m/>
    <m/>
    <m/>
    <m/>
    <m/>
    <m/>
    <m/>
    <m/>
    <m/>
    <m/>
    <m/>
    <m/>
    <n v="0"/>
    <n v="0"/>
    <n v="0"/>
    <n v="0"/>
    <n v="0"/>
    <n v="0"/>
    <n v="0"/>
    <n v="0"/>
    <n v="0"/>
    <n v="0"/>
    <n v="0"/>
    <n v="0"/>
    <n v="0"/>
    <x v="12"/>
  </r>
  <r>
    <n v="25"/>
    <x v="0"/>
    <m/>
    <m/>
    <m/>
    <m/>
    <m/>
    <m/>
    <m/>
    <m/>
    <m/>
    <m/>
    <m/>
    <m/>
    <m/>
    <m/>
    <m/>
    <m/>
    <m/>
    <m/>
    <n v="0"/>
    <n v="0"/>
    <n v="0"/>
    <n v="0"/>
    <n v="0"/>
    <n v="0"/>
    <n v="0"/>
    <n v="0"/>
    <n v="0"/>
    <n v="0"/>
    <n v="0"/>
    <n v="0"/>
    <n v="0"/>
    <x v="12"/>
  </r>
  <r>
    <n v="26"/>
    <x v="0"/>
    <m/>
    <m/>
    <m/>
    <m/>
    <m/>
    <m/>
    <m/>
    <m/>
    <m/>
    <m/>
    <m/>
    <m/>
    <m/>
    <m/>
    <m/>
    <m/>
    <m/>
    <m/>
    <n v="0"/>
    <n v="0"/>
    <n v="0"/>
    <n v="0"/>
    <n v="0"/>
    <n v="0"/>
    <n v="0"/>
    <n v="0"/>
    <n v="0"/>
    <n v="0"/>
    <n v="0"/>
    <n v="0"/>
    <n v="0"/>
    <x v="12"/>
  </r>
  <r>
    <n v="27"/>
    <x v="0"/>
    <m/>
    <m/>
    <m/>
    <m/>
    <m/>
    <m/>
    <m/>
    <m/>
    <m/>
    <m/>
    <m/>
    <m/>
    <m/>
    <m/>
    <m/>
    <m/>
    <m/>
    <m/>
    <n v="0"/>
    <n v="0"/>
    <n v="0"/>
    <n v="0"/>
    <n v="0"/>
    <n v="0"/>
    <n v="0"/>
    <n v="0"/>
    <n v="0"/>
    <n v="0"/>
    <n v="0"/>
    <n v="0"/>
    <n v="0"/>
    <x v="12"/>
  </r>
  <r>
    <n v="28"/>
    <x v="0"/>
    <m/>
    <m/>
    <m/>
    <m/>
    <m/>
    <m/>
    <m/>
    <m/>
    <m/>
    <m/>
    <m/>
    <m/>
    <m/>
    <m/>
    <m/>
    <m/>
    <m/>
    <m/>
    <n v="0"/>
    <n v="0"/>
    <n v="0"/>
    <n v="0"/>
    <n v="0"/>
    <n v="0"/>
    <n v="0"/>
    <n v="0"/>
    <n v="0"/>
    <n v="0"/>
    <n v="0"/>
    <n v="0"/>
    <n v="0"/>
    <x v="12"/>
  </r>
  <r>
    <n v="29"/>
    <x v="0"/>
    <m/>
    <m/>
    <m/>
    <m/>
    <m/>
    <m/>
    <m/>
    <m/>
    <m/>
    <m/>
    <m/>
    <m/>
    <m/>
    <m/>
    <m/>
    <m/>
    <m/>
    <m/>
    <n v="0"/>
    <n v="0"/>
    <n v="0"/>
    <n v="0"/>
    <n v="0"/>
    <n v="0"/>
    <n v="0"/>
    <n v="0"/>
    <n v="0"/>
    <n v="0"/>
    <n v="0"/>
    <n v="0"/>
    <n v="0"/>
    <x v="12"/>
  </r>
  <r>
    <n v="30"/>
    <x v="0"/>
    <m/>
    <m/>
    <m/>
    <m/>
    <m/>
    <m/>
    <m/>
    <m/>
    <m/>
    <m/>
    <m/>
    <m/>
    <m/>
    <m/>
    <m/>
    <m/>
    <m/>
    <m/>
    <n v="0"/>
    <n v="0"/>
    <n v="0"/>
    <n v="0"/>
    <n v="0"/>
    <n v="0"/>
    <n v="0"/>
    <n v="0"/>
    <n v="0"/>
    <n v="0"/>
    <n v="0"/>
    <n v="0"/>
    <n v="0"/>
    <x v="12"/>
  </r>
  <r>
    <n v="31"/>
    <x v="0"/>
    <m/>
    <m/>
    <m/>
    <m/>
    <m/>
    <m/>
    <m/>
    <m/>
    <m/>
    <m/>
    <m/>
    <m/>
    <m/>
    <m/>
    <m/>
    <m/>
    <m/>
    <m/>
    <n v="0"/>
    <n v="0"/>
    <n v="0"/>
    <n v="0"/>
    <n v="0"/>
    <n v="0"/>
    <n v="0"/>
    <n v="0"/>
    <n v="0"/>
    <n v="0"/>
    <n v="0"/>
    <n v="0"/>
    <n v="0"/>
    <x v="12"/>
  </r>
  <r>
    <n v="32"/>
    <x v="0"/>
    <m/>
    <m/>
    <m/>
    <m/>
    <m/>
    <m/>
    <m/>
    <m/>
    <m/>
    <m/>
    <m/>
    <m/>
    <m/>
    <m/>
    <m/>
    <m/>
    <m/>
    <m/>
    <n v="0"/>
    <n v="0"/>
    <n v="0"/>
    <n v="0"/>
    <n v="0"/>
    <n v="0"/>
    <n v="0"/>
    <n v="0"/>
    <n v="0"/>
    <n v="0"/>
    <n v="0"/>
    <n v="0"/>
    <n v="0"/>
    <x v="12"/>
  </r>
  <r>
    <n v="33"/>
    <x v="0"/>
    <m/>
    <m/>
    <m/>
    <m/>
    <m/>
    <m/>
    <m/>
    <m/>
    <m/>
    <m/>
    <m/>
    <m/>
    <m/>
    <m/>
    <m/>
    <m/>
    <m/>
    <m/>
    <n v="0"/>
    <n v="0"/>
    <n v="0"/>
    <n v="0"/>
    <n v="0"/>
    <n v="0"/>
    <n v="0"/>
    <n v="0"/>
    <n v="0"/>
    <n v="0"/>
    <n v="0"/>
    <n v="0"/>
    <n v="0"/>
    <x v="12"/>
  </r>
  <r>
    <n v="34"/>
    <x v="0"/>
    <m/>
    <m/>
    <m/>
    <m/>
    <m/>
    <m/>
    <m/>
    <m/>
    <m/>
    <m/>
    <m/>
    <m/>
    <m/>
    <m/>
    <m/>
    <m/>
    <m/>
    <m/>
    <n v="0"/>
    <n v="0"/>
    <n v="0"/>
    <n v="0"/>
    <n v="0"/>
    <n v="0"/>
    <n v="0"/>
    <n v="0"/>
    <n v="0"/>
    <n v="0"/>
    <n v="0"/>
    <n v="0"/>
    <n v="0"/>
    <x v="12"/>
  </r>
  <r>
    <n v="35"/>
    <x v="0"/>
    <m/>
    <m/>
    <m/>
    <m/>
    <m/>
    <m/>
    <m/>
    <m/>
    <m/>
    <m/>
    <m/>
    <m/>
    <m/>
    <m/>
    <m/>
    <m/>
    <m/>
    <m/>
    <n v="0"/>
    <n v="0"/>
    <n v="0"/>
    <n v="0"/>
    <n v="0"/>
    <n v="0"/>
    <n v="0"/>
    <n v="0"/>
    <n v="0"/>
    <n v="0"/>
    <n v="0"/>
    <n v="0"/>
    <n v="0"/>
    <x v="12"/>
  </r>
  <r>
    <n v="36"/>
    <x v="0"/>
    <m/>
    <m/>
    <m/>
    <m/>
    <m/>
    <m/>
    <m/>
    <m/>
    <m/>
    <m/>
    <m/>
    <m/>
    <m/>
    <m/>
    <m/>
    <m/>
    <m/>
    <m/>
    <n v="0"/>
    <n v="0"/>
    <n v="0"/>
    <n v="0"/>
    <n v="0"/>
    <n v="0"/>
    <n v="0"/>
    <n v="0"/>
    <n v="0"/>
    <n v="0"/>
    <n v="0"/>
    <n v="0"/>
    <n v="0"/>
    <x v="12"/>
  </r>
  <r>
    <n v="37"/>
    <x v="0"/>
    <m/>
    <m/>
    <m/>
    <m/>
    <m/>
    <m/>
    <m/>
    <m/>
    <m/>
    <m/>
    <m/>
    <m/>
    <m/>
    <m/>
    <m/>
    <m/>
    <m/>
    <m/>
    <n v="0"/>
    <n v="0"/>
    <n v="0"/>
    <n v="0"/>
    <n v="0"/>
    <n v="0"/>
    <n v="0"/>
    <n v="0"/>
    <n v="0"/>
    <n v="0"/>
    <n v="0"/>
    <n v="0"/>
    <n v="0"/>
    <x v="12"/>
  </r>
  <r>
    <n v="38"/>
    <x v="0"/>
    <m/>
    <m/>
    <m/>
    <m/>
    <m/>
    <m/>
    <m/>
    <m/>
    <m/>
    <m/>
    <m/>
    <m/>
    <m/>
    <m/>
    <m/>
    <m/>
    <m/>
    <m/>
    <n v="0"/>
    <n v="0"/>
    <n v="0"/>
    <n v="0"/>
    <n v="0"/>
    <n v="0"/>
    <n v="0"/>
    <n v="0"/>
    <n v="0"/>
    <n v="0"/>
    <n v="0"/>
    <n v="0"/>
    <n v="0"/>
    <x v="12"/>
  </r>
  <r>
    <n v="39"/>
    <x v="0"/>
    <m/>
    <m/>
    <m/>
    <m/>
    <m/>
    <m/>
    <m/>
    <m/>
    <m/>
    <m/>
    <m/>
    <m/>
    <m/>
    <m/>
    <m/>
    <m/>
    <m/>
    <m/>
    <n v="0"/>
    <n v="0"/>
    <n v="0"/>
    <n v="0"/>
    <n v="0"/>
    <n v="0"/>
    <n v="0"/>
    <n v="0"/>
    <n v="0"/>
    <n v="0"/>
    <n v="0"/>
    <n v="0"/>
    <n v="0"/>
    <x v="12"/>
  </r>
  <r>
    <n v="40"/>
    <x v="0"/>
    <m/>
    <m/>
    <m/>
    <m/>
    <m/>
    <m/>
    <m/>
    <m/>
    <m/>
    <m/>
    <m/>
    <m/>
    <m/>
    <m/>
    <m/>
    <m/>
    <m/>
    <m/>
    <n v="0"/>
    <n v="0"/>
    <n v="0"/>
    <n v="0"/>
    <n v="0"/>
    <n v="0"/>
    <n v="0"/>
    <n v="0"/>
    <n v="0"/>
    <n v="0"/>
    <n v="0"/>
    <n v="0"/>
    <n v="0"/>
    <x v="12"/>
  </r>
  <r>
    <n v="41"/>
    <x v="0"/>
    <m/>
    <m/>
    <m/>
    <m/>
    <m/>
    <m/>
    <m/>
    <m/>
    <m/>
    <m/>
    <m/>
    <m/>
    <m/>
    <m/>
    <m/>
    <m/>
    <m/>
    <m/>
    <n v="0"/>
    <n v="0"/>
    <n v="0"/>
    <n v="0"/>
    <n v="0"/>
    <n v="0"/>
    <n v="0"/>
    <n v="0"/>
    <n v="0"/>
    <n v="0"/>
    <n v="0"/>
    <n v="0"/>
    <n v="0"/>
    <x v="12"/>
  </r>
  <r>
    <n v="42"/>
    <x v="0"/>
    <m/>
    <m/>
    <m/>
    <m/>
    <m/>
    <m/>
    <m/>
    <m/>
    <m/>
    <m/>
    <m/>
    <m/>
    <m/>
    <m/>
    <m/>
    <m/>
    <m/>
    <m/>
    <n v="0"/>
    <n v="0"/>
    <n v="0"/>
    <n v="0"/>
    <n v="0"/>
    <n v="0"/>
    <n v="0"/>
    <n v="0"/>
    <n v="0"/>
    <n v="0"/>
    <n v="0"/>
    <n v="0"/>
    <n v="0"/>
    <x v="12"/>
  </r>
  <r>
    <n v="43"/>
    <x v="0"/>
    <m/>
    <m/>
    <m/>
    <m/>
    <m/>
    <m/>
    <m/>
    <m/>
    <m/>
    <m/>
    <m/>
    <m/>
    <m/>
    <m/>
    <m/>
    <m/>
    <m/>
    <m/>
    <n v="0"/>
    <n v="0"/>
    <n v="0"/>
    <n v="0"/>
    <n v="0"/>
    <n v="0"/>
    <n v="0"/>
    <n v="0"/>
    <n v="0"/>
    <n v="0"/>
    <n v="0"/>
    <n v="0"/>
    <n v="0"/>
    <x v="12"/>
  </r>
  <r>
    <n v="44"/>
    <x v="0"/>
    <m/>
    <m/>
    <m/>
    <m/>
    <m/>
    <m/>
    <m/>
    <m/>
    <m/>
    <m/>
    <m/>
    <m/>
    <m/>
    <m/>
    <m/>
    <m/>
    <m/>
    <m/>
    <n v="0"/>
    <n v="0"/>
    <n v="0"/>
    <n v="0"/>
    <n v="0"/>
    <n v="0"/>
    <n v="0"/>
    <n v="0"/>
    <n v="0"/>
    <n v="0"/>
    <n v="0"/>
    <n v="0"/>
    <n v="0"/>
    <x v="12"/>
  </r>
  <r>
    <n v="45"/>
    <x v="0"/>
    <m/>
    <m/>
    <m/>
    <m/>
    <m/>
    <m/>
    <m/>
    <m/>
    <m/>
    <m/>
    <m/>
    <m/>
    <m/>
    <m/>
    <m/>
    <m/>
    <m/>
    <m/>
    <n v="0"/>
    <n v="0"/>
    <n v="0"/>
    <n v="0"/>
    <n v="0"/>
    <n v="0"/>
    <n v="0"/>
    <n v="0"/>
    <n v="0"/>
    <n v="0"/>
    <n v="0"/>
    <n v="0"/>
    <n v="0"/>
    <x v="12"/>
  </r>
  <r>
    <n v="46"/>
    <x v="0"/>
    <m/>
    <m/>
    <m/>
    <m/>
    <m/>
    <m/>
    <m/>
    <m/>
    <m/>
    <m/>
    <m/>
    <m/>
    <m/>
    <m/>
    <m/>
    <m/>
    <m/>
    <m/>
    <n v="0"/>
    <n v="0"/>
    <n v="0"/>
    <n v="0"/>
    <n v="0"/>
    <n v="0"/>
    <n v="0"/>
    <n v="0"/>
    <n v="0"/>
    <n v="0"/>
    <n v="0"/>
    <n v="0"/>
    <n v="0"/>
    <x v="12"/>
  </r>
  <r>
    <n v="47"/>
    <x v="0"/>
    <m/>
    <m/>
    <m/>
    <m/>
    <m/>
    <m/>
    <m/>
    <m/>
    <m/>
    <m/>
    <m/>
    <m/>
    <m/>
    <m/>
    <m/>
    <m/>
    <m/>
    <m/>
    <n v="0"/>
    <n v="0"/>
    <n v="0"/>
    <n v="0"/>
    <n v="0"/>
    <n v="0"/>
    <n v="0"/>
    <n v="0"/>
    <n v="0"/>
    <n v="0"/>
    <n v="0"/>
    <n v="0"/>
    <n v="0"/>
    <x v="12"/>
  </r>
  <r>
    <n v="48"/>
    <x v="0"/>
    <m/>
    <m/>
    <m/>
    <m/>
    <m/>
    <m/>
    <m/>
    <m/>
    <m/>
    <m/>
    <m/>
    <m/>
    <m/>
    <m/>
    <m/>
    <m/>
    <m/>
    <m/>
    <n v="0"/>
    <n v="0"/>
    <n v="0"/>
    <n v="0"/>
    <n v="0"/>
    <n v="0"/>
    <n v="0"/>
    <n v="0"/>
    <n v="0"/>
    <n v="0"/>
    <n v="0"/>
    <n v="0"/>
    <n v="0"/>
    <x v="12"/>
  </r>
  <r>
    <n v="49"/>
    <x v="0"/>
    <m/>
    <m/>
    <m/>
    <m/>
    <m/>
    <m/>
    <m/>
    <m/>
    <m/>
    <m/>
    <m/>
    <m/>
    <m/>
    <m/>
    <m/>
    <m/>
    <m/>
    <m/>
    <n v="0"/>
    <n v="0"/>
    <n v="0"/>
    <n v="0"/>
    <n v="0"/>
    <n v="0"/>
    <n v="0"/>
    <n v="0"/>
    <n v="0"/>
    <n v="0"/>
    <n v="0"/>
    <n v="0"/>
    <n v="0"/>
    <x v="12"/>
  </r>
  <r>
    <n v="50"/>
    <x v="0"/>
    <m/>
    <m/>
    <m/>
    <m/>
    <m/>
    <m/>
    <m/>
    <m/>
    <m/>
    <m/>
    <m/>
    <m/>
    <m/>
    <m/>
    <m/>
    <m/>
    <m/>
    <m/>
    <n v="0"/>
    <n v="0"/>
    <n v="0"/>
    <n v="0"/>
    <n v="0"/>
    <n v="0"/>
    <n v="0"/>
    <n v="0"/>
    <n v="0"/>
    <n v="0"/>
    <n v="0"/>
    <n v="0"/>
    <n v="0"/>
    <x v="12"/>
  </r>
  <r>
    <m/>
    <x v="0"/>
    <m/>
    <m/>
    <m/>
    <m/>
    <m/>
    <m/>
    <m/>
    <m/>
    <m/>
    <m/>
    <m/>
    <m/>
    <m/>
    <m/>
    <m/>
    <m/>
    <m/>
    <m/>
    <m/>
    <m/>
    <m/>
    <m/>
    <m/>
    <m/>
    <m/>
    <m/>
    <m/>
    <m/>
    <m/>
    <m/>
    <m/>
    <x v="0"/>
  </r>
  <r>
    <s v="Other Direct Costs"/>
    <x v="0"/>
    <m/>
    <m/>
    <m/>
    <m/>
    <m/>
    <m/>
    <m/>
    <m/>
    <m/>
    <m/>
    <m/>
    <m/>
    <m/>
    <m/>
    <m/>
    <m/>
    <m/>
    <m/>
    <n v="0"/>
    <n v="0"/>
    <n v="0"/>
    <n v="0"/>
    <n v="0"/>
    <n v="0"/>
    <n v="0"/>
    <n v="0"/>
    <n v="0"/>
    <n v="0"/>
    <n v="0"/>
    <n v="0"/>
    <n v="0"/>
    <x v="13"/>
  </r>
  <r>
    <m/>
    <x v="1"/>
    <s v="Item description"/>
    <s v="Purpose of Item"/>
    <s v="Cost per Item"/>
    <s v="Period 1 Quantity"/>
    <s v="Period 2 Quantity"/>
    <s v="Period 3 Quantity"/>
    <s v="Period 4 Quantity"/>
    <s v="Period 5 Quantity"/>
    <s v="Period 6 Quantity"/>
    <s v="Period 7 Quantity"/>
    <s v="Period 8 Quantity"/>
    <s v="Period 9 Quantity"/>
    <s v="Period 10 Quantity"/>
    <s v="N/A"/>
    <s v="N/A"/>
    <s v="Notes (optional)"/>
    <s v="Addtl. Attribute 1 (optional)"/>
    <s v="Addtl. Attribute 2 (optional)"/>
    <s v="Period 1 Other Direct Cost"/>
    <s v="Period 2 Other Direct Cost"/>
    <s v="Period 3 Other Direct Cost"/>
    <s v="Period 4 Other Direct Cost"/>
    <s v="Period 5 Other Direct Cost"/>
    <s v="Period 6 Other Direct Cost"/>
    <s v="Period 7 Other Direct Cost"/>
    <s v="Period 8 Other Direct Cost"/>
    <s v="Period 9 Other Direct Cost"/>
    <s v="Period 10 Other Direct Cost"/>
    <s v="Total Other Direct Cost"/>
    <s v="Total Number of Units"/>
    <s v="% of Total Amount"/>
    <x v="14"/>
  </r>
  <r>
    <n v="1"/>
    <x v="0"/>
    <m/>
    <m/>
    <m/>
    <m/>
    <m/>
    <m/>
    <m/>
    <m/>
    <m/>
    <m/>
    <m/>
    <m/>
    <m/>
    <m/>
    <m/>
    <m/>
    <m/>
    <m/>
    <n v="0"/>
    <n v="0"/>
    <n v="0"/>
    <n v="0"/>
    <n v="0"/>
    <n v="0"/>
    <n v="0"/>
    <n v="0"/>
    <n v="0"/>
    <n v="0"/>
    <n v="0"/>
    <n v="0"/>
    <n v="0"/>
    <x v="15"/>
  </r>
  <r>
    <n v="2"/>
    <x v="0"/>
    <m/>
    <m/>
    <m/>
    <m/>
    <m/>
    <m/>
    <m/>
    <m/>
    <m/>
    <m/>
    <m/>
    <m/>
    <m/>
    <m/>
    <m/>
    <m/>
    <m/>
    <m/>
    <n v="0"/>
    <n v="0"/>
    <n v="0"/>
    <n v="0"/>
    <n v="0"/>
    <n v="0"/>
    <n v="0"/>
    <n v="0"/>
    <n v="0"/>
    <n v="0"/>
    <n v="0"/>
    <n v="0"/>
    <n v="0"/>
    <x v="15"/>
  </r>
  <r>
    <n v="3"/>
    <x v="0"/>
    <m/>
    <m/>
    <m/>
    <m/>
    <m/>
    <m/>
    <m/>
    <m/>
    <m/>
    <m/>
    <m/>
    <m/>
    <m/>
    <m/>
    <m/>
    <m/>
    <m/>
    <m/>
    <n v="0"/>
    <n v="0"/>
    <n v="0"/>
    <n v="0"/>
    <n v="0"/>
    <n v="0"/>
    <n v="0"/>
    <n v="0"/>
    <n v="0"/>
    <n v="0"/>
    <n v="0"/>
    <n v="0"/>
    <n v="0"/>
    <x v="15"/>
  </r>
  <r>
    <n v="4"/>
    <x v="0"/>
    <m/>
    <m/>
    <m/>
    <m/>
    <m/>
    <m/>
    <m/>
    <m/>
    <m/>
    <m/>
    <m/>
    <m/>
    <m/>
    <m/>
    <m/>
    <m/>
    <m/>
    <m/>
    <n v="0"/>
    <n v="0"/>
    <n v="0"/>
    <n v="0"/>
    <n v="0"/>
    <n v="0"/>
    <n v="0"/>
    <n v="0"/>
    <n v="0"/>
    <n v="0"/>
    <n v="0"/>
    <n v="0"/>
    <n v="0"/>
    <x v="15"/>
  </r>
  <r>
    <n v="5"/>
    <x v="0"/>
    <m/>
    <m/>
    <m/>
    <m/>
    <m/>
    <m/>
    <m/>
    <m/>
    <m/>
    <m/>
    <m/>
    <m/>
    <m/>
    <m/>
    <m/>
    <m/>
    <m/>
    <m/>
    <n v="0"/>
    <n v="0"/>
    <n v="0"/>
    <n v="0"/>
    <n v="0"/>
    <n v="0"/>
    <n v="0"/>
    <n v="0"/>
    <n v="0"/>
    <n v="0"/>
    <n v="0"/>
    <n v="0"/>
    <n v="0"/>
    <x v="15"/>
  </r>
  <r>
    <n v="6"/>
    <x v="0"/>
    <m/>
    <m/>
    <m/>
    <m/>
    <m/>
    <m/>
    <m/>
    <m/>
    <m/>
    <m/>
    <m/>
    <m/>
    <m/>
    <m/>
    <m/>
    <m/>
    <m/>
    <m/>
    <n v="0"/>
    <n v="0"/>
    <n v="0"/>
    <n v="0"/>
    <n v="0"/>
    <n v="0"/>
    <n v="0"/>
    <n v="0"/>
    <n v="0"/>
    <n v="0"/>
    <n v="0"/>
    <n v="0"/>
    <n v="0"/>
    <x v="15"/>
  </r>
  <r>
    <n v="7"/>
    <x v="0"/>
    <m/>
    <m/>
    <m/>
    <m/>
    <m/>
    <m/>
    <m/>
    <m/>
    <m/>
    <m/>
    <m/>
    <m/>
    <m/>
    <m/>
    <m/>
    <m/>
    <m/>
    <m/>
    <n v="0"/>
    <n v="0"/>
    <n v="0"/>
    <n v="0"/>
    <n v="0"/>
    <n v="0"/>
    <n v="0"/>
    <n v="0"/>
    <n v="0"/>
    <n v="0"/>
    <n v="0"/>
    <n v="0"/>
    <n v="0"/>
    <x v="15"/>
  </r>
  <r>
    <n v="8"/>
    <x v="0"/>
    <m/>
    <m/>
    <m/>
    <m/>
    <m/>
    <m/>
    <m/>
    <m/>
    <m/>
    <m/>
    <m/>
    <m/>
    <m/>
    <m/>
    <m/>
    <m/>
    <m/>
    <m/>
    <n v="0"/>
    <n v="0"/>
    <n v="0"/>
    <n v="0"/>
    <n v="0"/>
    <n v="0"/>
    <n v="0"/>
    <n v="0"/>
    <n v="0"/>
    <n v="0"/>
    <n v="0"/>
    <n v="0"/>
    <n v="0"/>
    <x v="15"/>
  </r>
  <r>
    <n v="9"/>
    <x v="0"/>
    <m/>
    <m/>
    <m/>
    <m/>
    <m/>
    <m/>
    <m/>
    <m/>
    <m/>
    <m/>
    <m/>
    <m/>
    <m/>
    <m/>
    <m/>
    <m/>
    <m/>
    <m/>
    <n v="0"/>
    <n v="0"/>
    <n v="0"/>
    <n v="0"/>
    <n v="0"/>
    <n v="0"/>
    <n v="0"/>
    <n v="0"/>
    <n v="0"/>
    <n v="0"/>
    <n v="0"/>
    <n v="0"/>
    <n v="0"/>
    <x v="15"/>
  </r>
  <r>
    <n v="10"/>
    <x v="0"/>
    <m/>
    <m/>
    <m/>
    <m/>
    <m/>
    <m/>
    <m/>
    <m/>
    <m/>
    <m/>
    <m/>
    <m/>
    <m/>
    <m/>
    <m/>
    <m/>
    <m/>
    <m/>
    <n v="0"/>
    <n v="0"/>
    <n v="0"/>
    <n v="0"/>
    <n v="0"/>
    <n v="0"/>
    <n v="0"/>
    <n v="0"/>
    <n v="0"/>
    <n v="0"/>
    <n v="0"/>
    <n v="0"/>
    <n v="0"/>
    <x v="15"/>
  </r>
  <r>
    <n v="11"/>
    <x v="0"/>
    <m/>
    <m/>
    <m/>
    <m/>
    <m/>
    <m/>
    <m/>
    <m/>
    <m/>
    <m/>
    <m/>
    <m/>
    <m/>
    <m/>
    <m/>
    <m/>
    <m/>
    <m/>
    <n v="0"/>
    <n v="0"/>
    <n v="0"/>
    <n v="0"/>
    <n v="0"/>
    <n v="0"/>
    <n v="0"/>
    <n v="0"/>
    <n v="0"/>
    <n v="0"/>
    <n v="0"/>
    <n v="0"/>
    <n v="0"/>
    <x v="15"/>
  </r>
  <r>
    <n v="12"/>
    <x v="0"/>
    <m/>
    <m/>
    <m/>
    <m/>
    <m/>
    <m/>
    <m/>
    <m/>
    <m/>
    <m/>
    <m/>
    <m/>
    <m/>
    <m/>
    <m/>
    <m/>
    <m/>
    <m/>
    <n v="0"/>
    <n v="0"/>
    <n v="0"/>
    <n v="0"/>
    <n v="0"/>
    <n v="0"/>
    <n v="0"/>
    <n v="0"/>
    <n v="0"/>
    <n v="0"/>
    <n v="0"/>
    <n v="0"/>
    <n v="0"/>
    <x v="15"/>
  </r>
  <r>
    <n v="13"/>
    <x v="0"/>
    <m/>
    <m/>
    <m/>
    <m/>
    <m/>
    <m/>
    <m/>
    <m/>
    <m/>
    <m/>
    <m/>
    <m/>
    <m/>
    <m/>
    <m/>
    <m/>
    <m/>
    <m/>
    <n v="0"/>
    <n v="0"/>
    <n v="0"/>
    <n v="0"/>
    <n v="0"/>
    <n v="0"/>
    <n v="0"/>
    <n v="0"/>
    <n v="0"/>
    <n v="0"/>
    <n v="0"/>
    <n v="0"/>
    <n v="0"/>
    <x v="15"/>
  </r>
  <r>
    <n v="14"/>
    <x v="0"/>
    <m/>
    <m/>
    <m/>
    <m/>
    <m/>
    <m/>
    <m/>
    <m/>
    <m/>
    <m/>
    <m/>
    <m/>
    <m/>
    <m/>
    <m/>
    <m/>
    <m/>
    <m/>
    <n v="0"/>
    <n v="0"/>
    <n v="0"/>
    <n v="0"/>
    <n v="0"/>
    <n v="0"/>
    <n v="0"/>
    <n v="0"/>
    <n v="0"/>
    <n v="0"/>
    <n v="0"/>
    <n v="0"/>
    <n v="0"/>
    <x v="15"/>
  </r>
  <r>
    <n v="15"/>
    <x v="0"/>
    <m/>
    <m/>
    <m/>
    <m/>
    <m/>
    <m/>
    <m/>
    <m/>
    <m/>
    <m/>
    <m/>
    <m/>
    <m/>
    <m/>
    <m/>
    <m/>
    <m/>
    <m/>
    <n v="0"/>
    <n v="0"/>
    <n v="0"/>
    <n v="0"/>
    <n v="0"/>
    <n v="0"/>
    <n v="0"/>
    <n v="0"/>
    <n v="0"/>
    <n v="0"/>
    <n v="0"/>
    <n v="0"/>
    <n v="0"/>
    <x v="15"/>
  </r>
  <r>
    <n v="16"/>
    <x v="0"/>
    <m/>
    <m/>
    <m/>
    <m/>
    <m/>
    <m/>
    <m/>
    <m/>
    <m/>
    <m/>
    <m/>
    <m/>
    <m/>
    <m/>
    <m/>
    <m/>
    <m/>
    <m/>
    <n v="0"/>
    <n v="0"/>
    <n v="0"/>
    <n v="0"/>
    <n v="0"/>
    <n v="0"/>
    <n v="0"/>
    <n v="0"/>
    <n v="0"/>
    <n v="0"/>
    <n v="0"/>
    <n v="0"/>
    <n v="0"/>
    <x v="15"/>
  </r>
  <r>
    <n v="17"/>
    <x v="0"/>
    <m/>
    <m/>
    <m/>
    <m/>
    <m/>
    <m/>
    <m/>
    <m/>
    <m/>
    <m/>
    <m/>
    <m/>
    <m/>
    <m/>
    <m/>
    <m/>
    <m/>
    <m/>
    <n v="0"/>
    <n v="0"/>
    <n v="0"/>
    <n v="0"/>
    <n v="0"/>
    <n v="0"/>
    <n v="0"/>
    <n v="0"/>
    <n v="0"/>
    <n v="0"/>
    <n v="0"/>
    <n v="0"/>
    <n v="0"/>
    <x v="15"/>
  </r>
  <r>
    <n v="18"/>
    <x v="0"/>
    <m/>
    <m/>
    <m/>
    <m/>
    <m/>
    <m/>
    <m/>
    <m/>
    <m/>
    <m/>
    <m/>
    <m/>
    <m/>
    <m/>
    <m/>
    <m/>
    <m/>
    <m/>
    <n v="0"/>
    <n v="0"/>
    <n v="0"/>
    <n v="0"/>
    <n v="0"/>
    <n v="0"/>
    <n v="0"/>
    <n v="0"/>
    <n v="0"/>
    <n v="0"/>
    <n v="0"/>
    <n v="0"/>
    <n v="0"/>
    <x v="15"/>
  </r>
  <r>
    <n v="19"/>
    <x v="0"/>
    <m/>
    <m/>
    <m/>
    <m/>
    <m/>
    <m/>
    <m/>
    <m/>
    <m/>
    <m/>
    <m/>
    <m/>
    <m/>
    <m/>
    <m/>
    <m/>
    <m/>
    <m/>
    <n v="0"/>
    <n v="0"/>
    <n v="0"/>
    <n v="0"/>
    <n v="0"/>
    <n v="0"/>
    <n v="0"/>
    <n v="0"/>
    <n v="0"/>
    <n v="0"/>
    <n v="0"/>
    <n v="0"/>
    <n v="0"/>
    <x v="15"/>
  </r>
  <r>
    <n v="20"/>
    <x v="0"/>
    <m/>
    <m/>
    <m/>
    <m/>
    <m/>
    <m/>
    <m/>
    <m/>
    <m/>
    <m/>
    <m/>
    <m/>
    <m/>
    <m/>
    <m/>
    <m/>
    <m/>
    <m/>
    <n v="0"/>
    <n v="0"/>
    <n v="0"/>
    <n v="0"/>
    <n v="0"/>
    <n v="0"/>
    <n v="0"/>
    <n v="0"/>
    <n v="0"/>
    <n v="0"/>
    <n v="0"/>
    <n v="0"/>
    <n v="0"/>
    <x v="15"/>
  </r>
  <r>
    <n v="21"/>
    <x v="0"/>
    <m/>
    <m/>
    <m/>
    <m/>
    <m/>
    <m/>
    <m/>
    <m/>
    <m/>
    <m/>
    <m/>
    <m/>
    <m/>
    <m/>
    <m/>
    <m/>
    <m/>
    <m/>
    <n v="0"/>
    <n v="0"/>
    <n v="0"/>
    <n v="0"/>
    <n v="0"/>
    <n v="0"/>
    <n v="0"/>
    <n v="0"/>
    <n v="0"/>
    <n v="0"/>
    <n v="0"/>
    <n v="0"/>
    <n v="0"/>
    <x v="15"/>
  </r>
  <r>
    <n v="22"/>
    <x v="0"/>
    <m/>
    <m/>
    <m/>
    <m/>
    <m/>
    <m/>
    <m/>
    <m/>
    <m/>
    <m/>
    <m/>
    <m/>
    <m/>
    <m/>
    <m/>
    <m/>
    <m/>
    <m/>
    <n v="0"/>
    <n v="0"/>
    <n v="0"/>
    <n v="0"/>
    <n v="0"/>
    <n v="0"/>
    <n v="0"/>
    <n v="0"/>
    <n v="0"/>
    <n v="0"/>
    <n v="0"/>
    <n v="0"/>
    <n v="0"/>
    <x v="15"/>
  </r>
  <r>
    <n v="23"/>
    <x v="0"/>
    <m/>
    <m/>
    <m/>
    <m/>
    <m/>
    <m/>
    <m/>
    <m/>
    <m/>
    <m/>
    <m/>
    <m/>
    <m/>
    <m/>
    <m/>
    <m/>
    <m/>
    <m/>
    <n v="0"/>
    <n v="0"/>
    <n v="0"/>
    <n v="0"/>
    <n v="0"/>
    <n v="0"/>
    <n v="0"/>
    <n v="0"/>
    <n v="0"/>
    <n v="0"/>
    <n v="0"/>
    <n v="0"/>
    <n v="0"/>
    <x v="15"/>
  </r>
  <r>
    <n v="24"/>
    <x v="0"/>
    <m/>
    <m/>
    <m/>
    <m/>
    <m/>
    <m/>
    <m/>
    <m/>
    <m/>
    <m/>
    <m/>
    <m/>
    <m/>
    <m/>
    <m/>
    <m/>
    <m/>
    <m/>
    <n v="0"/>
    <n v="0"/>
    <n v="0"/>
    <n v="0"/>
    <n v="0"/>
    <n v="0"/>
    <n v="0"/>
    <n v="0"/>
    <n v="0"/>
    <n v="0"/>
    <n v="0"/>
    <n v="0"/>
    <n v="0"/>
    <x v="15"/>
  </r>
  <r>
    <n v="25"/>
    <x v="0"/>
    <m/>
    <m/>
    <m/>
    <m/>
    <m/>
    <m/>
    <m/>
    <m/>
    <m/>
    <m/>
    <m/>
    <m/>
    <m/>
    <m/>
    <m/>
    <m/>
    <m/>
    <m/>
    <n v="0"/>
    <n v="0"/>
    <n v="0"/>
    <n v="0"/>
    <n v="0"/>
    <n v="0"/>
    <n v="0"/>
    <n v="0"/>
    <n v="0"/>
    <n v="0"/>
    <n v="0"/>
    <n v="0"/>
    <n v="0"/>
    <x v="15"/>
  </r>
  <r>
    <n v="26"/>
    <x v="0"/>
    <m/>
    <m/>
    <m/>
    <m/>
    <m/>
    <m/>
    <m/>
    <m/>
    <m/>
    <m/>
    <m/>
    <m/>
    <m/>
    <m/>
    <m/>
    <m/>
    <m/>
    <m/>
    <n v="0"/>
    <n v="0"/>
    <n v="0"/>
    <n v="0"/>
    <n v="0"/>
    <n v="0"/>
    <n v="0"/>
    <n v="0"/>
    <n v="0"/>
    <n v="0"/>
    <n v="0"/>
    <n v="0"/>
    <n v="0"/>
    <x v="15"/>
  </r>
  <r>
    <n v="27"/>
    <x v="0"/>
    <m/>
    <m/>
    <m/>
    <m/>
    <m/>
    <m/>
    <m/>
    <m/>
    <m/>
    <m/>
    <m/>
    <m/>
    <m/>
    <m/>
    <m/>
    <m/>
    <m/>
    <m/>
    <n v="0"/>
    <n v="0"/>
    <n v="0"/>
    <n v="0"/>
    <n v="0"/>
    <n v="0"/>
    <n v="0"/>
    <n v="0"/>
    <n v="0"/>
    <n v="0"/>
    <n v="0"/>
    <n v="0"/>
    <n v="0"/>
    <x v="15"/>
  </r>
  <r>
    <n v="28"/>
    <x v="0"/>
    <m/>
    <m/>
    <m/>
    <m/>
    <m/>
    <m/>
    <m/>
    <m/>
    <m/>
    <m/>
    <m/>
    <m/>
    <m/>
    <m/>
    <m/>
    <m/>
    <m/>
    <m/>
    <n v="0"/>
    <n v="0"/>
    <n v="0"/>
    <n v="0"/>
    <n v="0"/>
    <n v="0"/>
    <n v="0"/>
    <n v="0"/>
    <n v="0"/>
    <n v="0"/>
    <n v="0"/>
    <n v="0"/>
    <n v="0"/>
    <x v="15"/>
  </r>
  <r>
    <n v="29"/>
    <x v="0"/>
    <m/>
    <m/>
    <m/>
    <m/>
    <m/>
    <m/>
    <m/>
    <m/>
    <m/>
    <m/>
    <m/>
    <m/>
    <m/>
    <m/>
    <m/>
    <m/>
    <m/>
    <m/>
    <n v="0"/>
    <n v="0"/>
    <n v="0"/>
    <n v="0"/>
    <n v="0"/>
    <n v="0"/>
    <n v="0"/>
    <n v="0"/>
    <n v="0"/>
    <n v="0"/>
    <n v="0"/>
    <n v="0"/>
    <n v="0"/>
    <x v="15"/>
  </r>
  <r>
    <n v="30"/>
    <x v="0"/>
    <m/>
    <m/>
    <m/>
    <m/>
    <m/>
    <m/>
    <m/>
    <m/>
    <m/>
    <m/>
    <m/>
    <m/>
    <m/>
    <m/>
    <m/>
    <m/>
    <m/>
    <m/>
    <n v="0"/>
    <n v="0"/>
    <n v="0"/>
    <n v="0"/>
    <n v="0"/>
    <n v="0"/>
    <n v="0"/>
    <n v="0"/>
    <n v="0"/>
    <n v="0"/>
    <n v="0"/>
    <n v="0"/>
    <n v="0"/>
    <x v="15"/>
  </r>
  <r>
    <n v="31"/>
    <x v="0"/>
    <m/>
    <m/>
    <m/>
    <m/>
    <m/>
    <m/>
    <m/>
    <m/>
    <m/>
    <m/>
    <m/>
    <m/>
    <m/>
    <m/>
    <m/>
    <m/>
    <m/>
    <m/>
    <n v="0"/>
    <n v="0"/>
    <n v="0"/>
    <n v="0"/>
    <n v="0"/>
    <n v="0"/>
    <n v="0"/>
    <n v="0"/>
    <n v="0"/>
    <n v="0"/>
    <n v="0"/>
    <n v="0"/>
    <n v="0"/>
    <x v="15"/>
  </r>
  <r>
    <n v="32"/>
    <x v="0"/>
    <m/>
    <m/>
    <m/>
    <m/>
    <m/>
    <m/>
    <m/>
    <m/>
    <m/>
    <m/>
    <m/>
    <m/>
    <m/>
    <m/>
    <m/>
    <m/>
    <m/>
    <m/>
    <n v="0"/>
    <n v="0"/>
    <n v="0"/>
    <n v="0"/>
    <n v="0"/>
    <n v="0"/>
    <n v="0"/>
    <n v="0"/>
    <n v="0"/>
    <n v="0"/>
    <n v="0"/>
    <n v="0"/>
    <n v="0"/>
    <x v="15"/>
  </r>
  <r>
    <n v="33"/>
    <x v="0"/>
    <m/>
    <m/>
    <m/>
    <m/>
    <m/>
    <m/>
    <m/>
    <m/>
    <m/>
    <m/>
    <m/>
    <m/>
    <m/>
    <m/>
    <m/>
    <m/>
    <m/>
    <m/>
    <n v="0"/>
    <n v="0"/>
    <n v="0"/>
    <n v="0"/>
    <n v="0"/>
    <n v="0"/>
    <n v="0"/>
    <n v="0"/>
    <n v="0"/>
    <n v="0"/>
    <n v="0"/>
    <n v="0"/>
    <n v="0"/>
    <x v="15"/>
  </r>
  <r>
    <n v="34"/>
    <x v="0"/>
    <m/>
    <m/>
    <m/>
    <m/>
    <m/>
    <m/>
    <m/>
    <m/>
    <m/>
    <m/>
    <m/>
    <m/>
    <m/>
    <m/>
    <m/>
    <m/>
    <m/>
    <m/>
    <n v="0"/>
    <n v="0"/>
    <n v="0"/>
    <n v="0"/>
    <n v="0"/>
    <n v="0"/>
    <n v="0"/>
    <n v="0"/>
    <n v="0"/>
    <n v="0"/>
    <n v="0"/>
    <n v="0"/>
    <n v="0"/>
    <x v="15"/>
  </r>
  <r>
    <n v="35"/>
    <x v="0"/>
    <m/>
    <m/>
    <m/>
    <m/>
    <m/>
    <m/>
    <m/>
    <m/>
    <m/>
    <m/>
    <m/>
    <m/>
    <m/>
    <m/>
    <m/>
    <m/>
    <m/>
    <m/>
    <n v="0"/>
    <n v="0"/>
    <n v="0"/>
    <n v="0"/>
    <n v="0"/>
    <n v="0"/>
    <n v="0"/>
    <n v="0"/>
    <n v="0"/>
    <n v="0"/>
    <n v="0"/>
    <n v="0"/>
    <n v="0"/>
    <x v="15"/>
  </r>
  <r>
    <n v="36"/>
    <x v="0"/>
    <m/>
    <m/>
    <m/>
    <m/>
    <m/>
    <m/>
    <m/>
    <m/>
    <m/>
    <m/>
    <m/>
    <m/>
    <m/>
    <m/>
    <m/>
    <m/>
    <m/>
    <m/>
    <n v="0"/>
    <n v="0"/>
    <n v="0"/>
    <n v="0"/>
    <n v="0"/>
    <n v="0"/>
    <n v="0"/>
    <n v="0"/>
    <n v="0"/>
    <n v="0"/>
    <n v="0"/>
    <n v="0"/>
    <n v="0"/>
    <x v="15"/>
  </r>
  <r>
    <n v="37"/>
    <x v="0"/>
    <m/>
    <m/>
    <m/>
    <m/>
    <m/>
    <m/>
    <m/>
    <m/>
    <m/>
    <m/>
    <m/>
    <m/>
    <m/>
    <m/>
    <m/>
    <m/>
    <m/>
    <m/>
    <n v="0"/>
    <n v="0"/>
    <n v="0"/>
    <n v="0"/>
    <n v="0"/>
    <n v="0"/>
    <n v="0"/>
    <n v="0"/>
    <n v="0"/>
    <n v="0"/>
    <n v="0"/>
    <n v="0"/>
    <n v="0"/>
    <x v="15"/>
  </r>
  <r>
    <n v="38"/>
    <x v="0"/>
    <m/>
    <m/>
    <m/>
    <m/>
    <m/>
    <m/>
    <m/>
    <m/>
    <m/>
    <m/>
    <m/>
    <m/>
    <m/>
    <m/>
    <m/>
    <m/>
    <m/>
    <m/>
    <n v="0"/>
    <n v="0"/>
    <n v="0"/>
    <n v="0"/>
    <n v="0"/>
    <n v="0"/>
    <n v="0"/>
    <n v="0"/>
    <n v="0"/>
    <n v="0"/>
    <n v="0"/>
    <n v="0"/>
    <n v="0"/>
    <x v="15"/>
  </r>
  <r>
    <n v="39"/>
    <x v="0"/>
    <m/>
    <m/>
    <m/>
    <m/>
    <m/>
    <m/>
    <m/>
    <m/>
    <m/>
    <m/>
    <m/>
    <m/>
    <m/>
    <m/>
    <m/>
    <m/>
    <m/>
    <m/>
    <n v="0"/>
    <n v="0"/>
    <n v="0"/>
    <n v="0"/>
    <n v="0"/>
    <n v="0"/>
    <n v="0"/>
    <n v="0"/>
    <n v="0"/>
    <n v="0"/>
    <n v="0"/>
    <n v="0"/>
    <n v="0"/>
    <x v="15"/>
  </r>
  <r>
    <n v="40"/>
    <x v="0"/>
    <m/>
    <m/>
    <m/>
    <m/>
    <m/>
    <m/>
    <m/>
    <m/>
    <m/>
    <m/>
    <m/>
    <m/>
    <m/>
    <m/>
    <m/>
    <m/>
    <m/>
    <m/>
    <n v="0"/>
    <n v="0"/>
    <n v="0"/>
    <n v="0"/>
    <n v="0"/>
    <n v="0"/>
    <n v="0"/>
    <n v="0"/>
    <n v="0"/>
    <n v="0"/>
    <n v="0"/>
    <n v="0"/>
    <n v="0"/>
    <x v="15"/>
  </r>
  <r>
    <n v="41"/>
    <x v="0"/>
    <m/>
    <m/>
    <m/>
    <m/>
    <m/>
    <m/>
    <m/>
    <m/>
    <m/>
    <m/>
    <m/>
    <m/>
    <m/>
    <m/>
    <m/>
    <m/>
    <m/>
    <m/>
    <n v="0"/>
    <n v="0"/>
    <n v="0"/>
    <n v="0"/>
    <n v="0"/>
    <n v="0"/>
    <n v="0"/>
    <n v="0"/>
    <n v="0"/>
    <n v="0"/>
    <n v="0"/>
    <n v="0"/>
    <n v="0"/>
    <x v="15"/>
  </r>
  <r>
    <n v="42"/>
    <x v="0"/>
    <m/>
    <m/>
    <m/>
    <m/>
    <m/>
    <m/>
    <m/>
    <m/>
    <m/>
    <m/>
    <m/>
    <m/>
    <m/>
    <m/>
    <m/>
    <m/>
    <m/>
    <m/>
    <n v="0"/>
    <n v="0"/>
    <n v="0"/>
    <n v="0"/>
    <n v="0"/>
    <n v="0"/>
    <n v="0"/>
    <n v="0"/>
    <n v="0"/>
    <n v="0"/>
    <n v="0"/>
    <n v="0"/>
    <n v="0"/>
    <x v="15"/>
  </r>
  <r>
    <n v="43"/>
    <x v="0"/>
    <m/>
    <m/>
    <m/>
    <m/>
    <m/>
    <m/>
    <m/>
    <m/>
    <m/>
    <m/>
    <m/>
    <m/>
    <m/>
    <m/>
    <m/>
    <m/>
    <m/>
    <m/>
    <n v="0"/>
    <n v="0"/>
    <n v="0"/>
    <n v="0"/>
    <n v="0"/>
    <n v="0"/>
    <n v="0"/>
    <n v="0"/>
    <n v="0"/>
    <n v="0"/>
    <n v="0"/>
    <n v="0"/>
    <n v="0"/>
    <x v="15"/>
  </r>
  <r>
    <n v="44"/>
    <x v="0"/>
    <m/>
    <m/>
    <m/>
    <m/>
    <m/>
    <m/>
    <m/>
    <m/>
    <m/>
    <m/>
    <m/>
    <m/>
    <m/>
    <m/>
    <m/>
    <m/>
    <m/>
    <m/>
    <n v="0"/>
    <n v="0"/>
    <n v="0"/>
    <n v="0"/>
    <n v="0"/>
    <n v="0"/>
    <n v="0"/>
    <n v="0"/>
    <n v="0"/>
    <n v="0"/>
    <n v="0"/>
    <n v="0"/>
    <n v="0"/>
    <x v="15"/>
  </r>
  <r>
    <n v="45"/>
    <x v="0"/>
    <m/>
    <m/>
    <m/>
    <m/>
    <m/>
    <m/>
    <m/>
    <m/>
    <m/>
    <m/>
    <m/>
    <m/>
    <m/>
    <m/>
    <m/>
    <m/>
    <m/>
    <m/>
    <n v="0"/>
    <n v="0"/>
    <n v="0"/>
    <n v="0"/>
    <n v="0"/>
    <n v="0"/>
    <n v="0"/>
    <n v="0"/>
    <n v="0"/>
    <n v="0"/>
    <n v="0"/>
    <n v="0"/>
    <n v="0"/>
    <x v="15"/>
  </r>
  <r>
    <n v="46"/>
    <x v="0"/>
    <m/>
    <m/>
    <m/>
    <m/>
    <m/>
    <m/>
    <m/>
    <m/>
    <m/>
    <m/>
    <m/>
    <m/>
    <m/>
    <m/>
    <m/>
    <m/>
    <m/>
    <m/>
    <n v="0"/>
    <n v="0"/>
    <n v="0"/>
    <n v="0"/>
    <n v="0"/>
    <n v="0"/>
    <n v="0"/>
    <n v="0"/>
    <n v="0"/>
    <n v="0"/>
    <n v="0"/>
    <n v="0"/>
    <n v="0"/>
    <x v="15"/>
  </r>
  <r>
    <n v="47"/>
    <x v="0"/>
    <m/>
    <m/>
    <m/>
    <m/>
    <m/>
    <m/>
    <m/>
    <m/>
    <m/>
    <m/>
    <m/>
    <m/>
    <m/>
    <m/>
    <m/>
    <m/>
    <m/>
    <m/>
    <n v="0"/>
    <n v="0"/>
    <n v="0"/>
    <n v="0"/>
    <n v="0"/>
    <n v="0"/>
    <n v="0"/>
    <n v="0"/>
    <n v="0"/>
    <n v="0"/>
    <n v="0"/>
    <n v="0"/>
    <n v="0"/>
    <x v="15"/>
  </r>
  <r>
    <n v="48"/>
    <x v="0"/>
    <m/>
    <m/>
    <m/>
    <m/>
    <m/>
    <m/>
    <m/>
    <m/>
    <m/>
    <m/>
    <m/>
    <m/>
    <m/>
    <m/>
    <m/>
    <m/>
    <m/>
    <m/>
    <n v="0"/>
    <n v="0"/>
    <n v="0"/>
    <n v="0"/>
    <n v="0"/>
    <n v="0"/>
    <n v="0"/>
    <n v="0"/>
    <n v="0"/>
    <n v="0"/>
    <n v="0"/>
    <n v="0"/>
    <n v="0"/>
    <x v="15"/>
  </r>
  <r>
    <n v="49"/>
    <x v="0"/>
    <m/>
    <m/>
    <m/>
    <m/>
    <m/>
    <m/>
    <m/>
    <m/>
    <m/>
    <m/>
    <m/>
    <m/>
    <m/>
    <m/>
    <m/>
    <m/>
    <m/>
    <m/>
    <n v="0"/>
    <n v="0"/>
    <n v="0"/>
    <n v="0"/>
    <n v="0"/>
    <n v="0"/>
    <n v="0"/>
    <n v="0"/>
    <n v="0"/>
    <n v="0"/>
    <n v="0"/>
    <n v="0"/>
    <n v="0"/>
    <x v="15"/>
  </r>
  <r>
    <n v="50"/>
    <x v="0"/>
    <m/>
    <m/>
    <m/>
    <m/>
    <m/>
    <m/>
    <m/>
    <m/>
    <m/>
    <m/>
    <m/>
    <m/>
    <m/>
    <m/>
    <m/>
    <m/>
    <m/>
    <m/>
    <n v="0"/>
    <n v="0"/>
    <n v="0"/>
    <n v="0"/>
    <n v="0"/>
    <n v="0"/>
    <n v="0"/>
    <n v="0"/>
    <n v="0"/>
    <n v="0"/>
    <n v="0"/>
    <n v="0"/>
    <n v="0"/>
    <x v="15"/>
  </r>
  <r>
    <n v="51"/>
    <x v="0"/>
    <m/>
    <m/>
    <m/>
    <m/>
    <m/>
    <m/>
    <m/>
    <m/>
    <m/>
    <m/>
    <m/>
    <m/>
    <m/>
    <m/>
    <m/>
    <m/>
    <m/>
    <m/>
    <n v="0"/>
    <n v="0"/>
    <n v="0"/>
    <n v="0"/>
    <n v="0"/>
    <n v="0"/>
    <n v="0"/>
    <n v="0"/>
    <n v="0"/>
    <n v="0"/>
    <n v="0"/>
    <n v="0"/>
    <n v="0"/>
    <x v="15"/>
  </r>
  <r>
    <n v="52"/>
    <x v="0"/>
    <m/>
    <m/>
    <m/>
    <m/>
    <m/>
    <m/>
    <m/>
    <m/>
    <m/>
    <m/>
    <m/>
    <m/>
    <m/>
    <m/>
    <m/>
    <m/>
    <m/>
    <m/>
    <n v="0"/>
    <n v="0"/>
    <n v="0"/>
    <n v="0"/>
    <n v="0"/>
    <n v="0"/>
    <n v="0"/>
    <n v="0"/>
    <n v="0"/>
    <n v="0"/>
    <n v="0"/>
    <n v="0"/>
    <n v="0"/>
    <x v="15"/>
  </r>
  <r>
    <n v="53"/>
    <x v="0"/>
    <m/>
    <m/>
    <m/>
    <m/>
    <m/>
    <m/>
    <m/>
    <m/>
    <m/>
    <m/>
    <m/>
    <m/>
    <m/>
    <m/>
    <m/>
    <m/>
    <m/>
    <m/>
    <n v="0"/>
    <n v="0"/>
    <n v="0"/>
    <n v="0"/>
    <n v="0"/>
    <n v="0"/>
    <n v="0"/>
    <n v="0"/>
    <n v="0"/>
    <n v="0"/>
    <n v="0"/>
    <n v="0"/>
    <n v="0"/>
    <x v="15"/>
  </r>
  <r>
    <n v="54"/>
    <x v="0"/>
    <m/>
    <m/>
    <m/>
    <m/>
    <m/>
    <m/>
    <m/>
    <m/>
    <m/>
    <m/>
    <m/>
    <m/>
    <m/>
    <m/>
    <m/>
    <m/>
    <m/>
    <m/>
    <n v="0"/>
    <n v="0"/>
    <n v="0"/>
    <n v="0"/>
    <n v="0"/>
    <n v="0"/>
    <n v="0"/>
    <n v="0"/>
    <n v="0"/>
    <n v="0"/>
    <n v="0"/>
    <n v="0"/>
    <n v="0"/>
    <x v="15"/>
  </r>
  <r>
    <n v="55"/>
    <x v="0"/>
    <m/>
    <m/>
    <m/>
    <m/>
    <m/>
    <m/>
    <m/>
    <m/>
    <m/>
    <m/>
    <m/>
    <m/>
    <m/>
    <m/>
    <m/>
    <m/>
    <m/>
    <m/>
    <n v="0"/>
    <n v="0"/>
    <n v="0"/>
    <n v="0"/>
    <n v="0"/>
    <n v="0"/>
    <n v="0"/>
    <n v="0"/>
    <n v="0"/>
    <n v="0"/>
    <n v="0"/>
    <n v="0"/>
    <n v="0"/>
    <x v="15"/>
  </r>
  <r>
    <n v="56"/>
    <x v="0"/>
    <m/>
    <m/>
    <m/>
    <m/>
    <m/>
    <m/>
    <m/>
    <m/>
    <m/>
    <m/>
    <m/>
    <m/>
    <m/>
    <m/>
    <m/>
    <m/>
    <m/>
    <m/>
    <n v="0"/>
    <n v="0"/>
    <n v="0"/>
    <n v="0"/>
    <n v="0"/>
    <n v="0"/>
    <n v="0"/>
    <n v="0"/>
    <n v="0"/>
    <n v="0"/>
    <n v="0"/>
    <n v="0"/>
    <n v="0"/>
    <x v="15"/>
  </r>
  <r>
    <n v="57"/>
    <x v="0"/>
    <m/>
    <m/>
    <m/>
    <m/>
    <m/>
    <m/>
    <m/>
    <m/>
    <m/>
    <m/>
    <m/>
    <m/>
    <m/>
    <m/>
    <m/>
    <m/>
    <m/>
    <m/>
    <n v="0"/>
    <n v="0"/>
    <n v="0"/>
    <n v="0"/>
    <n v="0"/>
    <n v="0"/>
    <n v="0"/>
    <n v="0"/>
    <n v="0"/>
    <n v="0"/>
    <n v="0"/>
    <n v="0"/>
    <n v="0"/>
    <x v="15"/>
  </r>
  <r>
    <n v="58"/>
    <x v="0"/>
    <m/>
    <m/>
    <m/>
    <m/>
    <m/>
    <m/>
    <m/>
    <m/>
    <m/>
    <m/>
    <m/>
    <m/>
    <m/>
    <m/>
    <m/>
    <m/>
    <m/>
    <m/>
    <n v="0"/>
    <n v="0"/>
    <n v="0"/>
    <n v="0"/>
    <n v="0"/>
    <n v="0"/>
    <n v="0"/>
    <n v="0"/>
    <n v="0"/>
    <n v="0"/>
    <n v="0"/>
    <n v="0"/>
    <n v="0"/>
    <x v="15"/>
  </r>
  <r>
    <n v="59"/>
    <x v="0"/>
    <m/>
    <m/>
    <m/>
    <m/>
    <m/>
    <m/>
    <m/>
    <m/>
    <m/>
    <m/>
    <m/>
    <m/>
    <m/>
    <m/>
    <m/>
    <m/>
    <m/>
    <m/>
    <n v="0"/>
    <n v="0"/>
    <n v="0"/>
    <n v="0"/>
    <n v="0"/>
    <n v="0"/>
    <n v="0"/>
    <n v="0"/>
    <n v="0"/>
    <n v="0"/>
    <n v="0"/>
    <n v="0"/>
    <n v="0"/>
    <x v="15"/>
  </r>
  <r>
    <n v="60"/>
    <x v="0"/>
    <m/>
    <m/>
    <m/>
    <m/>
    <m/>
    <m/>
    <m/>
    <m/>
    <m/>
    <m/>
    <m/>
    <m/>
    <m/>
    <m/>
    <m/>
    <m/>
    <m/>
    <m/>
    <n v="0"/>
    <n v="0"/>
    <n v="0"/>
    <n v="0"/>
    <n v="0"/>
    <n v="0"/>
    <n v="0"/>
    <n v="0"/>
    <n v="0"/>
    <n v="0"/>
    <n v="0"/>
    <n v="0"/>
    <n v="0"/>
    <x v="15"/>
  </r>
  <r>
    <n v="61"/>
    <x v="0"/>
    <m/>
    <m/>
    <m/>
    <m/>
    <m/>
    <m/>
    <m/>
    <m/>
    <m/>
    <m/>
    <m/>
    <m/>
    <m/>
    <m/>
    <m/>
    <m/>
    <m/>
    <m/>
    <n v="0"/>
    <n v="0"/>
    <n v="0"/>
    <n v="0"/>
    <n v="0"/>
    <n v="0"/>
    <n v="0"/>
    <n v="0"/>
    <n v="0"/>
    <n v="0"/>
    <n v="0"/>
    <n v="0"/>
    <n v="0"/>
    <x v="15"/>
  </r>
  <r>
    <n v="62"/>
    <x v="0"/>
    <m/>
    <m/>
    <m/>
    <m/>
    <m/>
    <m/>
    <m/>
    <m/>
    <m/>
    <m/>
    <m/>
    <m/>
    <m/>
    <m/>
    <m/>
    <m/>
    <m/>
    <m/>
    <n v="0"/>
    <n v="0"/>
    <n v="0"/>
    <n v="0"/>
    <n v="0"/>
    <n v="0"/>
    <n v="0"/>
    <n v="0"/>
    <n v="0"/>
    <n v="0"/>
    <n v="0"/>
    <n v="0"/>
    <n v="0"/>
    <x v="15"/>
  </r>
  <r>
    <n v="63"/>
    <x v="0"/>
    <m/>
    <m/>
    <m/>
    <m/>
    <m/>
    <m/>
    <m/>
    <m/>
    <m/>
    <m/>
    <m/>
    <m/>
    <m/>
    <m/>
    <m/>
    <m/>
    <m/>
    <m/>
    <n v="0"/>
    <n v="0"/>
    <n v="0"/>
    <n v="0"/>
    <n v="0"/>
    <n v="0"/>
    <n v="0"/>
    <n v="0"/>
    <n v="0"/>
    <n v="0"/>
    <n v="0"/>
    <n v="0"/>
    <n v="0"/>
    <x v="15"/>
  </r>
  <r>
    <n v="64"/>
    <x v="0"/>
    <m/>
    <m/>
    <m/>
    <m/>
    <m/>
    <m/>
    <m/>
    <m/>
    <m/>
    <m/>
    <m/>
    <m/>
    <m/>
    <m/>
    <m/>
    <m/>
    <m/>
    <m/>
    <n v="0"/>
    <n v="0"/>
    <n v="0"/>
    <n v="0"/>
    <n v="0"/>
    <n v="0"/>
    <n v="0"/>
    <n v="0"/>
    <n v="0"/>
    <n v="0"/>
    <n v="0"/>
    <n v="0"/>
    <n v="0"/>
    <x v="15"/>
  </r>
  <r>
    <n v="65"/>
    <x v="0"/>
    <m/>
    <m/>
    <m/>
    <m/>
    <m/>
    <m/>
    <m/>
    <m/>
    <m/>
    <m/>
    <m/>
    <m/>
    <m/>
    <m/>
    <m/>
    <m/>
    <m/>
    <m/>
    <n v="0"/>
    <n v="0"/>
    <n v="0"/>
    <n v="0"/>
    <n v="0"/>
    <n v="0"/>
    <n v="0"/>
    <n v="0"/>
    <n v="0"/>
    <n v="0"/>
    <n v="0"/>
    <n v="0"/>
    <n v="0"/>
    <x v="15"/>
  </r>
  <r>
    <n v="66"/>
    <x v="0"/>
    <m/>
    <m/>
    <m/>
    <m/>
    <m/>
    <m/>
    <m/>
    <m/>
    <m/>
    <m/>
    <m/>
    <m/>
    <m/>
    <m/>
    <m/>
    <m/>
    <m/>
    <m/>
    <n v="0"/>
    <n v="0"/>
    <n v="0"/>
    <n v="0"/>
    <n v="0"/>
    <n v="0"/>
    <n v="0"/>
    <n v="0"/>
    <n v="0"/>
    <n v="0"/>
    <n v="0"/>
    <n v="0"/>
    <n v="0"/>
    <x v="15"/>
  </r>
  <r>
    <n v="67"/>
    <x v="0"/>
    <m/>
    <m/>
    <m/>
    <m/>
    <m/>
    <m/>
    <m/>
    <m/>
    <m/>
    <m/>
    <m/>
    <m/>
    <m/>
    <m/>
    <m/>
    <m/>
    <m/>
    <m/>
    <n v="0"/>
    <n v="0"/>
    <n v="0"/>
    <n v="0"/>
    <n v="0"/>
    <n v="0"/>
    <n v="0"/>
    <n v="0"/>
    <n v="0"/>
    <n v="0"/>
    <n v="0"/>
    <n v="0"/>
    <n v="0"/>
    <x v="15"/>
  </r>
  <r>
    <n v="68"/>
    <x v="0"/>
    <m/>
    <m/>
    <m/>
    <m/>
    <m/>
    <m/>
    <m/>
    <m/>
    <m/>
    <m/>
    <m/>
    <m/>
    <m/>
    <m/>
    <m/>
    <m/>
    <m/>
    <m/>
    <n v="0"/>
    <n v="0"/>
    <n v="0"/>
    <n v="0"/>
    <n v="0"/>
    <n v="0"/>
    <n v="0"/>
    <n v="0"/>
    <n v="0"/>
    <n v="0"/>
    <n v="0"/>
    <n v="0"/>
    <n v="0"/>
    <x v="15"/>
  </r>
  <r>
    <n v="69"/>
    <x v="0"/>
    <m/>
    <m/>
    <m/>
    <m/>
    <m/>
    <m/>
    <m/>
    <m/>
    <m/>
    <m/>
    <m/>
    <m/>
    <m/>
    <m/>
    <m/>
    <m/>
    <m/>
    <m/>
    <n v="0"/>
    <n v="0"/>
    <n v="0"/>
    <n v="0"/>
    <n v="0"/>
    <n v="0"/>
    <n v="0"/>
    <n v="0"/>
    <n v="0"/>
    <n v="0"/>
    <n v="0"/>
    <n v="0"/>
    <n v="0"/>
    <x v="15"/>
  </r>
  <r>
    <n v="70"/>
    <x v="0"/>
    <m/>
    <m/>
    <m/>
    <m/>
    <m/>
    <m/>
    <m/>
    <m/>
    <m/>
    <m/>
    <m/>
    <m/>
    <m/>
    <m/>
    <m/>
    <m/>
    <m/>
    <m/>
    <n v="0"/>
    <n v="0"/>
    <n v="0"/>
    <n v="0"/>
    <n v="0"/>
    <n v="0"/>
    <n v="0"/>
    <n v="0"/>
    <n v="0"/>
    <n v="0"/>
    <n v="0"/>
    <n v="0"/>
    <n v="0"/>
    <x v="15"/>
  </r>
  <r>
    <n v="71"/>
    <x v="0"/>
    <m/>
    <m/>
    <m/>
    <m/>
    <m/>
    <m/>
    <m/>
    <m/>
    <m/>
    <m/>
    <m/>
    <m/>
    <m/>
    <m/>
    <m/>
    <m/>
    <m/>
    <m/>
    <n v="0"/>
    <n v="0"/>
    <n v="0"/>
    <n v="0"/>
    <n v="0"/>
    <n v="0"/>
    <n v="0"/>
    <n v="0"/>
    <n v="0"/>
    <n v="0"/>
    <n v="0"/>
    <n v="0"/>
    <n v="0"/>
    <x v="15"/>
  </r>
  <r>
    <n v="72"/>
    <x v="0"/>
    <m/>
    <m/>
    <m/>
    <m/>
    <m/>
    <m/>
    <m/>
    <m/>
    <m/>
    <m/>
    <m/>
    <m/>
    <m/>
    <m/>
    <m/>
    <m/>
    <m/>
    <m/>
    <n v="0"/>
    <n v="0"/>
    <n v="0"/>
    <n v="0"/>
    <n v="0"/>
    <n v="0"/>
    <n v="0"/>
    <n v="0"/>
    <n v="0"/>
    <n v="0"/>
    <n v="0"/>
    <n v="0"/>
    <n v="0"/>
    <x v="15"/>
  </r>
  <r>
    <n v="73"/>
    <x v="0"/>
    <m/>
    <m/>
    <m/>
    <m/>
    <m/>
    <m/>
    <m/>
    <m/>
    <m/>
    <m/>
    <m/>
    <m/>
    <m/>
    <m/>
    <m/>
    <m/>
    <m/>
    <m/>
    <n v="0"/>
    <n v="0"/>
    <n v="0"/>
    <n v="0"/>
    <n v="0"/>
    <n v="0"/>
    <n v="0"/>
    <n v="0"/>
    <n v="0"/>
    <n v="0"/>
    <n v="0"/>
    <n v="0"/>
    <n v="0"/>
    <x v="15"/>
  </r>
  <r>
    <n v="74"/>
    <x v="0"/>
    <m/>
    <m/>
    <m/>
    <m/>
    <m/>
    <m/>
    <m/>
    <m/>
    <m/>
    <m/>
    <m/>
    <m/>
    <m/>
    <m/>
    <m/>
    <m/>
    <m/>
    <m/>
    <n v="0"/>
    <n v="0"/>
    <n v="0"/>
    <n v="0"/>
    <n v="0"/>
    <n v="0"/>
    <n v="0"/>
    <n v="0"/>
    <n v="0"/>
    <n v="0"/>
    <n v="0"/>
    <n v="0"/>
    <n v="0"/>
    <x v="15"/>
  </r>
  <r>
    <n v="75"/>
    <x v="0"/>
    <m/>
    <m/>
    <m/>
    <m/>
    <m/>
    <m/>
    <m/>
    <m/>
    <m/>
    <m/>
    <m/>
    <m/>
    <m/>
    <m/>
    <m/>
    <m/>
    <m/>
    <m/>
    <n v="0"/>
    <n v="0"/>
    <n v="0"/>
    <n v="0"/>
    <n v="0"/>
    <n v="0"/>
    <n v="0"/>
    <n v="0"/>
    <n v="0"/>
    <n v="0"/>
    <n v="0"/>
    <n v="0"/>
    <n v="0"/>
    <x v="15"/>
  </r>
  <r>
    <n v="76"/>
    <x v="0"/>
    <m/>
    <m/>
    <m/>
    <m/>
    <m/>
    <m/>
    <m/>
    <m/>
    <m/>
    <m/>
    <m/>
    <m/>
    <m/>
    <m/>
    <m/>
    <m/>
    <m/>
    <m/>
    <n v="0"/>
    <n v="0"/>
    <n v="0"/>
    <n v="0"/>
    <n v="0"/>
    <n v="0"/>
    <n v="0"/>
    <n v="0"/>
    <n v="0"/>
    <n v="0"/>
    <n v="0"/>
    <n v="0"/>
    <n v="0"/>
    <x v="15"/>
  </r>
  <r>
    <n v="77"/>
    <x v="0"/>
    <m/>
    <m/>
    <m/>
    <m/>
    <m/>
    <m/>
    <m/>
    <m/>
    <m/>
    <m/>
    <m/>
    <m/>
    <m/>
    <m/>
    <m/>
    <m/>
    <m/>
    <m/>
    <n v="0"/>
    <n v="0"/>
    <n v="0"/>
    <n v="0"/>
    <n v="0"/>
    <n v="0"/>
    <n v="0"/>
    <n v="0"/>
    <n v="0"/>
    <n v="0"/>
    <n v="0"/>
    <n v="0"/>
    <n v="0"/>
    <x v="15"/>
  </r>
  <r>
    <n v="78"/>
    <x v="0"/>
    <m/>
    <m/>
    <m/>
    <m/>
    <m/>
    <m/>
    <m/>
    <m/>
    <m/>
    <m/>
    <m/>
    <m/>
    <m/>
    <m/>
    <m/>
    <m/>
    <m/>
    <m/>
    <n v="0"/>
    <n v="0"/>
    <n v="0"/>
    <n v="0"/>
    <n v="0"/>
    <n v="0"/>
    <n v="0"/>
    <n v="0"/>
    <n v="0"/>
    <n v="0"/>
    <n v="0"/>
    <n v="0"/>
    <n v="0"/>
    <x v="15"/>
  </r>
  <r>
    <n v="79"/>
    <x v="0"/>
    <m/>
    <m/>
    <m/>
    <m/>
    <m/>
    <m/>
    <m/>
    <m/>
    <m/>
    <m/>
    <m/>
    <m/>
    <m/>
    <m/>
    <m/>
    <m/>
    <m/>
    <m/>
    <n v="0"/>
    <n v="0"/>
    <n v="0"/>
    <n v="0"/>
    <n v="0"/>
    <n v="0"/>
    <n v="0"/>
    <n v="0"/>
    <n v="0"/>
    <n v="0"/>
    <n v="0"/>
    <n v="0"/>
    <n v="0"/>
    <x v="15"/>
  </r>
  <r>
    <n v="80"/>
    <x v="0"/>
    <m/>
    <m/>
    <m/>
    <m/>
    <m/>
    <m/>
    <m/>
    <m/>
    <m/>
    <m/>
    <m/>
    <m/>
    <m/>
    <m/>
    <m/>
    <m/>
    <m/>
    <m/>
    <n v="0"/>
    <n v="0"/>
    <n v="0"/>
    <n v="0"/>
    <n v="0"/>
    <n v="0"/>
    <n v="0"/>
    <n v="0"/>
    <n v="0"/>
    <n v="0"/>
    <n v="0"/>
    <n v="0"/>
    <n v="0"/>
    <x v="15"/>
  </r>
  <r>
    <n v="81"/>
    <x v="0"/>
    <m/>
    <m/>
    <m/>
    <m/>
    <m/>
    <m/>
    <m/>
    <m/>
    <m/>
    <m/>
    <m/>
    <m/>
    <m/>
    <m/>
    <m/>
    <m/>
    <m/>
    <m/>
    <n v="0"/>
    <n v="0"/>
    <n v="0"/>
    <n v="0"/>
    <n v="0"/>
    <n v="0"/>
    <n v="0"/>
    <n v="0"/>
    <n v="0"/>
    <n v="0"/>
    <n v="0"/>
    <n v="0"/>
    <n v="0"/>
    <x v="15"/>
  </r>
  <r>
    <n v="82"/>
    <x v="0"/>
    <m/>
    <m/>
    <m/>
    <m/>
    <m/>
    <m/>
    <m/>
    <m/>
    <m/>
    <m/>
    <m/>
    <m/>
    <m/>
    <m/>
    <m/>
    <m/>
    <m/>
    <m/>
    <n v="0"/>
    <n v="0"/>
    <n v="0"/>
    <n v="0"/>
    <n v="0"/>
    <n v="0"/>
    <n v="0"/>
    <n v="0"/>
    <n v="0"/>
    <n v="0"/>
    <n v="0"/>
    <n v="0"/>
    <n v="0"/>
    <x v="15"/>
  </r>
  <r>
    <n v="83"/>
    <x v="0"/>
    <m/>
    <m/>
    <m/>
    <m/>
    <m/>
    <m/>
    <m/>
    <m/>
    <m/>
    <m/>
    <m/>
    <m/>
    <m/>
    <m/>
    <m/>
    <m/>
    <m/>
    <m/>
    <n v="0"/>
    <n v="0"/>
    <n v="0"/>
    <n v="0"/>
    <n v="0"/>
    <n v="0"/>
    <n v="0"/>
    <n v="0"/>
    <n v="0"/>
    <n v="0"/>
    <n v="0"/>
    <n v="0"/>
    <n v="0"/>
    <x v="15"/>
  </r>
  <r>
    <n v="84"/>
    <x v="0"/>
    <m/>
    <m/>
    <m/>
    <m/>
    <m/>
    <m/>
    <m/>
    <m/>
    <m/>
    <m/>
    <m/>
    <m/>
    <m/>
    <m/>
    <m/>
    <m/>
    <m/>
    <m/>
    <n v="0"/>
    <n v="0"/>
    <n v="0"/>
    <n v="0"/>
    <n v="0"/>
    <n v="0"/>
    <n v="0"/>
    <n v="0"/>
    <n v="0"/>
    <n v="0"/>
    <n v="0"/>
    <n v="0"/>
    <n v="0"/>
    <x v="15"/>
  </r>
  <r>
    <n v="85"/>
    <x v="0"/>
    <m/>
    <m/>
    <m/>
    <m/>
    <m/>
    <m/>
    <m/>
    <m/>
    <m/>
    <m/>
    <m/>
    <m/>
    <m/>
    <m/>
    <m/>
    <m/>
    <m/>
    <m/>
    <n v="0"/>
    <n v="0"/>
    <n v="0"/>
    <n v="0"/>
    <n v="0"/>
    <n v="0"/>
    <n v="0"/>
    <n v="0"/>
    <n v="0"/>
    <n v="0"/>
    <n v="0"/>
    <n v="0"/>
    <n v="0"/>
    <x v="15"/>
  </r>
  <r>
    <n v="86"/>
    <x v="0"/>
    <m/>
    <m/>
    <m/>
    <m/>
    <m/>
    <m/>
    <m/>
    <m/>
    <m/>
    <m/>
    <m/>
    <m/>
    <m/>
    <m/>
    <m/>
    <m/>
    <m/>
    <m/>
    <n v="0"/>
    <n v="0"/>
    <n v="0"/>
    <n v="0"/>
    <n v="0"/>
    <n v="0"/>
    <n v="0"/>
    <n v="0"/>
    <n v="0"/>
    <n v="0"/>
    <n v="0"/>
    <n v="0"/>
    <n v="0"/>
    <x v="15"/>
  </r>
  <r>
    <n v="87"/>
    <x v="0"/>
    <m/>
    <m/>
    <m/>
    <m/>
    <m/>
    <m/>
    <m/>
    <m/>
    <m/>
    <m/>
    <m/>
    <m/>
    <m/>
    <m/>
    <m/>
    <m/>
    <m/>
    <m/>
    <n v="0"/>
    <n v="0"/>
    <n v="0"/>
    <n v="0"/>
    <n v="0"/>
    <n v="0"/>
    <n v="0"/>
    <n v="0"/>
    <n v="0"/>
    <n v="0"/>
    <n v="0"/>
    <n v="0"/>
    <n v="0"/>
    <x v="15"/>
  </r>
  <r>
    <n v="88"/>
    <x v="0"/>
    <m/>
    <m/>
    <m/>
    <m/>
    <m/>
    <m/>
    <m/>
    <m/>
    <m/>
    <m/>
    <m/>
    <m/>
    <m/>
    <m/>
    <m/>
    <m/>
    <m/>
    <m/>
    <n v="0"/>
    <n v="0"/>
    <n v="0"/>
    <n v="0"/>
    <n v="0"/>
    <n v="0"/>
    <n v="0"/>
    <n v="0"/>
    <n v="0"/>
    <n v="0"/>
    <n v="0"/>
    <n v="0"/>
    <n v="0"/>
    <x v="15"/>
  </r>
  <r>
    <n v="89"/>
    <x v="0"/>
    <m/>
    <m/>
    <m/>
    <m/>
    <m/>
    <m/>
    <m/>
    <m/>
    <m/>
    <m/>
    <m/>
    <m/>
    <m/>
    <m/>
    <m/>
    <m/>
    <m/>
    <m/>
    <n v="0"/>
    <n v="0"/>
    <n v="0"/>
    <n v="0"/>
    <n v="0"/>
    <n v="0"/>
    <n v="0"/>
    <n v="0"/>
    <n v="0"/>
    <n v="0"/>
    <n v="0"/>
    <n v="0"/>
    <n v="0"/>
    <x v="15"/>
  </r>
  <r>
    <n v="90"/>
    <x v="0"/>
    <m/>
    <m/>
    <m/>
    <m/>
    <m/>
    <m/>
    <m/>
    <m/>
    <m/>
    <m/>
    <m/>
    <m/>
    <m/>
    <m/>
    <m/>
    <m/>
    <m/>
    <m/>
    <n v="0"/>
    <n v="0"/>
    <n v="0"/>
    <n v="0"/>
    <n v="0"/>
    <n v="0"/>
    <n v="0"/>
    <n v="0"/>
    <n v="0"/>
    <n v="0"/>
    <n v="0"/>
    <n v="0"/>
    <n v="0"/>
    <x v="15"/>
  </r>
  <r>
    <n v="91"/>
    <x v="0"/>
    <m/>
    <m/>
    <m/>
    <m/>
    <m/>
    <m/>
    <m/>
    <m/>
    <m/>
    <m/>
    <m/>
    <m/>
    <m/>
    <m/>
    <m/>
    <m/>
    <m/>
    <m/>
    <n v="0"/>
    <n v="0"/>
    <n v="0"/>
    <n v="0"/>
    <n v="0"/>
    <n v="0"/>
    <n v="0"/>
    <n v="0"/>
    <n v="0"/>
    <n v="0"/>
    <n v="0"/>
    <n v="0"/>
    <n v="0"/>
    <x v="15"/>
  </r>
  <r>
    <n v="92"/>
    <x v="0"/>
    <m/>
    <m/>
    <m/>
    <m/>
    <m/>
    <m/>
    <m/>
    <m/>
    <m/>
    <m/>
    <m/>
    <m/>
    <m/>
    <m/>
    <m/>
    <m/>
    <m/>
    <m/>
    <n v="0"/>
    <n v="0"/>
    <n v="0"/>
    <n v="0"/>
    <n v="0"/>
    <n v="0"/>
    <n v="0"/>
    <n v="0"/>
    <n v="0"/>
    <n v="0"/>
    <n v="0"/>
    <n v="0"/>
    <n v="0"/>
    <x v="15"/>
  </r>
  <r>
    <n v="93"/>
    <x v="0"/>
    <m/>
    <m/>
    <m/>
    <m/>
    <m/>
    <m/>
    <m/>
    <m/>
    <m/>
    <m/>
    <m/>
    <m/>
    <m/>
    <m/>
    <m/>
    <m/>
    <m/>
    <m/>
    <n v="0"/>
    <n v="0"/>
    <n v="0"/>
    <n v="0"/>
    <n v="0"/>
    <n v="0"/>
    <n v="0"/>
    <n v="0"/>
    <n v="0"/>
    <n v="0"/>
    <n v="0"/>
    <n v="0"/>
    <n v="0"/>
    <x v="15"/>
  </r>
  <r>
    <n v="94"/>
    <x v="0"/>
    <m/>
    <m/>
    <m/>
    <m/>
    <m/>
    <m/>
    <m/>
    <m/>
    <m/>
    <m/>
    <m/>
    <m/>
    <m/>
    <m/>
    <m/>
    <m/>
    <m/>
    <m/>
    <n v="0"/>
    <n v="0"/>
    <n v="0"/>
    <n v="0"/>
    <n v="0"/>
    <n v="0"/>
    <n v="0"/>
    <n v="0"/>
    <n v="0"/>
    <n v="0"/>
    <n v="0"/>
    <n v="0"/>
    <n v="0"/>
    <x v="15"/>
  </r>
  <r>
    <n v="95"/>
    <x v="0"/>
    <m/>
    <m/>
    <m/>
    <m/>
    <m/>
    <m/>
    <m/>
    <m/>
    <m/>
    <m/>
    <m/>
    <m/>
    <m/>
    <m/>
    <m/>
    <m/>
    <m/>
    <m/>
    <n v="0"/>
    <n v="0"/>
    <n v="0"/>
    <n v="0"/>
    <n v="0"/>
    <n v="0"/>
    <n v="0"/>
    <n v="0"/>
    <n v="0"/>
    <n v="0"/>
    <n v="0"/>
    <n v="0"/>
    <n v="0"/>
    <x v="15"/>
  </r>
  <r>
    <n v="96"/>
    <x v="0"/>
    <m/>
    <m/>
    <m/>
    <m/>
    <m/>
    <m/>
    <m/>
    <m/>
    <m/>
    <m/>
    <m/>
    <m/>
    <m/>
    <m/>
    <m/>
    <m/>
    <m/>
    <m/>
    <n v="0"/>
    <n v="0"/>
    <n v="0"/>
    <n v="0"/>
    <n v="0"/>
    <n v="0"/>
    <n v="0"/>
    <n v="0"/>
    <n v="0"/>
    <n v="0"/>
    <n v="0"/>
    <n v="0"/>
    <n v="0"/>
    <x v="15"/>
  </r>
  <r>
    <n v="97"/>
    <x v="0"/>
    <m/>
    <m/>
    <m/>
    <m/>
    <m/>
    <m/>
    <m/>
    <m/>
    <m/>
    <m/>
    <m/>
    <m/>
    <m/>
    <m/>
    <m/>
    <m/>
    <m/>
    <m/>
    <n v="0"/>
    <n v="0"/>
    <n v="0"/>
    <n v="0"/>
    <n v="0"/>
    <n v="0"/>
    <n v="0"/>
    <n v="0"/>
    <n v="0"/>
    <n v="0"/>
    <n v="0"/>
    <n v="0"/>
    <n v="0"/>
    <x v="15"/>
  </r>
  <r>
    <n v="98"/>
    <x v="0"/>
    <m/>
    <m/>
    <m/>
    <m/>
    <m/>
    <m/>
    <m/>
    <m/>
    <m/>
    <m/>
    <m/>
    <m/>
    <m/>
    <m/>
    <m/>
    <m/>
    <m/>
    <m/>
    <n v="0"/>
    <n v="0"/>
    <n v="0"/>
    <n v="0"/>
    <n v="0"/>
    <n v="0"/>
    <n v="0"/>
    <n v="0"/>
    <n v="0"/>
    <n v="0"/>
    <n v="0"/>
    <n v="0"/>
    <n v="0"/>
    <x v="15"/>
  </r>
  <r>
    <n v="99"/>
    <x v="0"/>
    <m/>
    <m/>
    <m/>
    <m/>
    <m/>
    <m/>
    <m/>
    <m/>
    <m/>
    <m/>
    <m/>
    <m/>
    <m/>
    <m/>
    <m/>
    <m/>
    <m/>
    <m/>
    <n v="0"/>
    <n v="0"/>
    <n v="0"/>
    <n v="0"/>
    <n v="0"/>
    <n v="0"/>
    <n v="0"/>
    <n v="0"/>
    <n v="0"/>
    <n v="0"/>
    <n v="0"/>
    <n v="0"/>
    <n v="0"/>
    <x v="15"/>
  </r>
  <r>
    <n v="100"/>
    <x v="0"/>
    <m/>
    <m/>
    <m/>
    <m/>
    <m/>
    <m/>
    <m/>
    <m/>
    <m/>
    <m/>
    <m/>
    <m/>
    <m/>
    <m/>
    <m/>
    <m/>
    <m/>
    <m/>
    <n v="0"/>
    <n v="0"/>
    <n v="0"/>
    <n v="0"/>
    <n v="0"/>
    <n v="0"/>
    <n v="0"/>
    <n v="0"/>
    <n v="0"/>
    <n v="0"/>
    <n v="0"/>
    <n v="0"/>
    <n v="0"/>
    <x v="15"/>
  </r>
  <r>
    <n v="101"/>
    <x v="0"/>
    <m/>
    <m/>
    <m/>
    <m/>
    <m/>
    <m/>
    <m/>
    <m/>
    <m/>
    <m/>
    <m/>
    <m/>
    <m/>
    <m/>
    <m/>
    <m/>
    <m/>
    <m/>
    <n v="0"/>
    <n v="0"/>
    <n v="0"/>
    <n v="0"/>
    <n v="0"/>
    <n v="0"/>
    <n v="0"/>
    <n v="0"/>
    <n v="0"/>
    <n v="0"/>
    <n v="0"/>
    <n v="0"/>
    <n v="0"/>
    <x v="15"/>
  </r>
  <r>
    <n v="102"/>
    <x v="0"/>
    <m/>
    <m/>
    <m/>
    <m/>
    <m/>
    <m/>
    <m/>
    <m/>
    <m/>
    <m/>
    <m/>
    <m/>
    <m/>
    <m/>
    <m/>
    <m/>
    <m/>
    <m/>
    <n v="0"/>
    <n v="0"/>
    <n v="0"/>
    <n v="0"/>
    <n v="0"/>
    <n v="0"/>
    <n v="0"/>
    <n v="0"/>
    <n v="0"/>
    <n v="0"/>
    <n v="0"/>
    <n v="0"/>
    <n v="0"/>
    <x v="15"/>
  </r>
  <r>
    <n v="103"/>
    <x v="0"/>
    <m/>
    <m/>
    <m/>
    <m/>
    <m/>
    <m/>
    <m/>
    <m/>
    <m/>
    <m/>
    <m/>
    <m/>
    <m/>
    <m/>
    <m/>
    <m/>
    <m/>
    <m/>
    <n v="0"/>
    <n v="0"/>
    <n v="0"/>
    <n v="0"/>
    <n v="0"/>
    <n v="0"/>
    <n v="0"/>
    <n v="0"/>
    <n v="0"/>
    <n v="0"/>
    <n v="0"/>
    <n v="0"/>
    <n v="0"/>
    <x v="15"/>
  </r>
  <r>
    <n v="104"/>
    <x v="0"/>
    <m/>
    <m/>
    <m/>
    <m/>
    <m/>
    <m/>
    <m/>
    <m/>
    <m/>
    <m/>
    <m/>
    <m/>
    <m/>
    <m/>
    <m/>
    <m/>
    <m/>
    <m/>
    <n v="0"/>
    <n v="0"/>
    <n v="0"/>
    <n v="0"/>
    <n v="0"/>
    <n v="0"/>
    <n v="0"/>
    <n v="0"/>
    <n v="0"/>
    <n v="0"/>
    <n v="0"/>
    <n v="0"/>
    <n v="0"/>
    <x v="15"/>
  </r>
  <r>
    <n v="105"/>
    <x v="0"/>
    <m/>
    <m/>
    <m/>
    <m/>
    <m/>
    <m/>
    <m/>
    <m/>
    <m/>
    <m/>
    <m/>
    <m/>
    <m/>
    <m/>
    <m/>
    <m/>
    <m/>
    <m/>
    <n v="0"/>
    <n v="0"/>
    <n v="0"/>
    <n v="0"/>
    <n v="0"/>
    <n v="0"/>
    <n v="0"/>
    <n v="0"/>
    <n v="0"/>
    <n v="0"/>
    <n v="0"/>
    <n v="0"/>
    <n v="0"/>
    <x v="15"/>
  </r>
  <r>
    <n v="106"/>
    <x v="0"/>
    <m/>
    <m/>
    <m/>
    <m/>
    <m/>
    <m/>
    <m/>
    <m/>
    <m/>
    <m/>
    <m/>
    <m/>
    <m/>
    <m/>
    <m/>
    <m/>
    <m/>
    <m/>
    <n v="0"/>
    <n v="0"/>
    <n v="0"/>
    <n v="0"/>
    <n v="0"/>
    <n v="0"/>
    <n v="0"/>
    <n v="0"/>
    <n v="0"/>
    <n v="0"/>
    <n v="0"/>
    <n v="0"/>
    <n v="0"/>
    <x v="15"/>
  </r>
  <r>
    <n v="107"/>
    <x v="0"/>
    <m/>
    <m/>
    <m/>
    <m/>
    <m/>
    <m/>
    <m/>
    <m/>
    <m/>
    <m/>
    <m/>
    <m/>
    <m/>
    <m/>
    <m/>
    <m/>
    <m/>
    <m/>
    <n v="0"/>
    <n v="0"/>
    <n v="0"/>
    <n v="0"/>
    <n v="0"/>
    <n v="0"/>
    <n v="0"/>
    <n v="0"/>
    <n v="0"/>
    <n v="0"/>
    <n v="0"/>
    <n v="0"/>
    <n v="0"/>
    <x v="15"/>
  </r>
  <r>
    <n v="108"/>
    <x v="0"/>
    <m/>
    <m/>
    <m/>
    <m/>
    <m/>
    <m/>
    <m/>
    <m/>
    <m/>
    <m/>
    <m/>
    <m/>
    <m/>
    <m/>
    <m/>
    <m/>
    <m/>
    <m/>
    <n v="0"/>
    <n v="0"/>
    <n v="0"/>
    <n v="0"/>
    <n v="0"/>
    <n v="0"/>
    <n v="0"/>
    <n v="0"/>
    <n v="0"/>
    <n v="0"/>
    <n v="0"/>
    <n v="0"/>
    <n v="0"/>
    <x v="15"/>
  </r>
  <r>
    <n v="109"/>
    <x v="0"/>
    <m/>
    <m/>
    <m/>
    <m/>
    <m/>
    <m/>
    <m/>
    <m/>
    <m/>
    <m/>
    <m/>
    <m/>
    <m/>
    <m/>
    <m/>
    <m/>
    <m/>
    <m/>
    <n v="0"/>
    <n v="0"/>
    <n v="0"/>
    <n v="0"/>
    <n v="0"/>
    <n v="0"/>
    <n v="0"/>
    <n v="0"/>
    <n v="0"/>
    <n v="0"/>
    <n v="0"/>
    <n v="0"/>
    <n v="0"/>
    <x v="15"/>
  </r>
  <r>
    <n v="110"/>
    <x v="0"/>
    <m/>
    <m/>
    <m/>
    <m/>
    <m/>
    <m/>
    <m/>
    <m/>
    <m/>
    <m/>
    <m/>
    <m/>
    <m/>
    <m/>
    <m/>
    <m/>
    <m/>
    <m/>
    <n v="0"/>
    <n v="0"/>
    <n v="0"/>
    <n v="0"/>
    <n v="0"/>
    <n v="0"/>
    <n v="0"/>
    <n v="0"/>
    <n v="0"/>
    <n v="0"/>
    <n v="0"/>
    <n v="0"/>
    <n v="0"/>
    <x v="15"/>
  </r>
  <r>
    <n v="111"/>
    <x v="0"/>
    <m/>
    <m/>
    <m/>
    <m/>
    <m/>
    <m/>
    <m/>
    <m/>
    <m/>
    <m/>
    <m/>
    <m/>
    <m/>
    <m/>
    <m/>
    <m/>
    <m/>
    <m/>
    <n v="0"/>
    <n v="0"/>
    <n v="0"/>
    <n v="0"/>
    <n v="0"/>
    <n v="0"/>
    <n v="0"/>
    <n v="0"/>
    <n v="0"/>
    <n v="0"/>
    <n v="0"/>
    <n v="0"/>
    <n v="0"/>
    <x v="15"/>
  </r>
  <r>
    <n v="112"/>
    <x v="0"/>
    <m/>
    <m/>
    <m/>
    <m/>
    <m/>
    <m/>
    <m/>
    <m/>
    <m/>
    <m/>
    <m/>
    <m/>
    <m/>
    <m/>
    <m/>
    <m/>
    <m/>
    <m/>
    <n v="0"/>
    <n v="0"/>
    <n v="0"/>
    <n v="0"/>
    <n v="0"/>
    <n v="0"/>
    <n v="0"/>
    <n v="0"/>
    <n v="0"/>
    <n v="0"/>
    <n v="0"/>
    <n v="0"/>
    <n v="0"/>
    <x v="15"/>
  </r>
  <r>
    <n v="113"/>
    <x v="0"/>
    <m/>
    <m/>
    <m/>
    <m/>
    <m/>
    <m/>
    <m/>
    <m/>
    <m/>
    <m/>
    <m/>
    <m/>
    <m/>
    <m/>
    <m/>
    <m/>
    <m/>
    <m/>
    <n v="0"/>
    <n v="0"/>
    <n v="0"/>
    <n v="0"/>
    <n v="0"/>
    <n v="0"/>
    <n v="0"/>
    <n v="0"/>
    <n v="0"/>
    <n v="0"/>
    <n v="0"/>
    <n v="0"/>
    <n v="0"/>
    <x v="15"/>
  </r>
  <r>
    <n v="114"/>
    <x v="0"/>
    <m/>
    <m/>
    <m/>
    <m/>
    <m/>
    <m/>
    <m/>
    <m/>
    <m/>
    <m/>
    <m/>
    <m/>
    <m/>
    <m/>
    <m/>
    <m/>
    <m/>
    <m/>
    <n v="0"/>
    <n v="0"/>
    <n v="0"/>
    <n v="0"/>
    <n v="0"/>
    <n v="0"/>
    <n v="0"/>
    <n v="0"/>
    <n v="0"/>
    <n v="0"/>
    <n v="0"/>
    <n v="0"/>
    <n v="0"/>
    <x v="15"/>
  </r>
  <r>
    <n v="115"/>
    <x v="0"/>
    <m/>
    <m/>
    <m/>
    <m/>
    <m/>
    <m/>
    <m/>
    <m/>
    <m/>
    <m/>
    <m/>
    <m/>
    <m/>
    <m/>
    <m/>
    <m/>
    <m/>
    <m/>
    <n v="0"/>
    <n v="0"/>
    <n v="0"/>
    <n v="0"/>
    <n v="0"/>
    <n v="0"/>
    <n v="0"/>
    <n v="0"/>
    <n v="0"/>
    <n v="0"/>
    <n v="0"/>
    <n v="0"/>
    <n v="0"/>
    <x v="15"/>
  </r>
  <r>
    <n v="116"/>
    <x v="0"/>
    <m/>
    <m/>
    <m/>
    <m/>
    <m/>
    <m/>
    <m/>
    <m/>
    <m/>
    <m/>
    <m/>
    <m/>
    <m/>
    <m/>
    <m/>
    <m/>
    <m/>
    <m/>
    <n v="0"/>
    <n v="0"/>
    <n v="0"/>
    <n v="0"/>
    <n v="0"/>
    <n v="0"/>
    <n v="0"/>
    <n v="0"/>
    <n v="0"/>
    <n v="0"/>
    <n v="0"/>
    <n v="0"/>
    <n v="0"/>
    <x v="15"/>
  </r>
  <r>
    <n v="117"/>
    <x v="0"/>
    <m/>
    <m/>
    <m/>
    <m/>
    <m/>
    <m/>
    <m/>
    <m/>
    <m/>
    <m/>
    <m/>
    <m/>
    <m/>
    <m/>
    <m/>
    <m/>
    <m/>
    <m/>
    <n v="0"/>
    <n v="0"/>
    <n v="0"/>
    <n v="0"/>
    <n v="0"/>
    <n v="0"/>
    <n v="0"/>
    <n v="0"/>
    <n v="0"/>
    <n v="0"/>
    <n v="0"/>
    <n v="0"/>
    <n v="0"/>
    <x v="15"/>
  </r>
  <r>
    <n v="118"/>
    <x v="0"/>
    <m/>
    <m/>
    <m/>
    <m/>
    <m/>
    <m/>
    <m/>
    <m/>
    <m/>
    <m/>
    <m/>
    <m/>
    <m/>
    <m/>
    <m/>
    <m/>
    <m/>
    <m/>
    <n v="0"/>
    <n v="0"/>
    <n v="0"/>
    <n v="0"/>
    <n v="0"/>
    <n v="0"/>
    <n v="0"/>
    <n v="0"/>
    <n v="0"/>
    <n v="0"/>
    <n v="0"/>
    <n v="0"/>
    <n v="0"/>
    <x v="15"/>
  </r>
  <r>
    <n v="119"/>
    <x v="0"/>
    <m/>
    <m/>
    <m/>
    <m/>
    <m/>
    <m/>
    <m/>
    <m/>
    <m/>
    <m/>
    <m/>
    <m/>
    <m/>
    <m/>
    <m/>
    <m/>
    <m/>
    <m/>
    <n v="0"/>
    <n v="0"/>
    <n v="0"/>
    <n v="0"/>
    <n v="0"/>
    <n v="0"/>
    <n v="0"/>
    <n v="0"/>
    <n v="0"/>
    <n v="0"/>
    <n v="0"/>
    <n v="0"/>
    <n v="0"/>
    <x v="15"/>
  </r>
  <r>
    <n v="120"/>
    <x v="0"/>
    <m/>
    <m/>
    <m/>
    <m/>
    <m/>
    <m/>
    <m/>
    <m/>
    <m/>
    <m/>
    <m/>
    <m/>
    <m/>
    <m/>
    <m/>
    <m/>
    <m/>
    <m/>
    <n v="0"/>
    <n v="0"/>
    <n v="0"/>
    <n v="0"/>
    <n v="0"/>
    <n v="0"/>
    <n v="0"/>
    <n v="0"/>
    <n v="0"/>
    <n v="0"/>
    <n v="0"/>
    <n v="0"/>
    <n v="0"/>
    <x v="15"/>
  </r>
  <r>
    <n v="121"/>
    <x v="0"/>
    <m/>
    <m/>
    <m/>
    <m/>
    <m/>
    <m/>
    <m/>
    <m/>
    <m/>
    <m/>
    <m/>
    <m/>
    <m/>
    <m/>
    <m/>
    <m/>
    <m/>
    <m/>
    <n v="0"/>
    <n v="0"/>
    <n v="0"/>
    <n v="0"/>
    <n v="0"/>
    <n v="0"/>
    <n v="0"/>
    <n v="0"/>
    <n v="0"/>
    <n v="0"/>
    <n v="0"/>
    <n v="0"/>
    <n v="0"/>
    <x v="15"/>
  </r>
  <r>
    <n v="122"/>
    <x v="0"/>
    <m/>
    <m/>
    <m/>
    <m/>
    <m/>
    <m/>
    <m/>
    <m/>
    <m/>
    <m/>
    <m/>
    <m/>
    <m/>
    <m/>
    <m/>
    <m/>
    <m/>
    <m/>
    <n v="0"/>
    <n v="0"/>
    <n v="0"/>
    <n v="0"/>
    <n v="0"/>
    <n v="0"/>
    <n v="0"/>
    <n v="0"/>
    <n v="0"/>
    <n v="0"/>
    <n v="0"/>
    <n v="0"/>
    <n v="0"/>
    <x v="15"/>
  </r>
  <r>
    <n v="123"/>
    <x v="0"/>
    <m/>
    <m/>
    <m/>
    <m/>
    <m/>
    <m/>
    <m/>
    <m/>
    <m/>
    <m/>
    <m/>
    <m/>
    <m/>
    <m/>
    <m/>
    <m/>
    <m/>
    <m/>
    <n v="0"/>
    <n v="0"/>
    <n v="0"/>
    <n v="0"/>
    <n v="0"/>
    <n v="0"/>
    <n v="0"/>
    <n v="0"/>
    <n v="0"/>
    <n v="0"/>
    <n v="0"/>
    <n v="0"/>
    <n v="0"/>
    <x v="15"/>
  </r>
  <r>
    <n v="124"/>
    <x v="0"/>
    <m/>
    <m/>
    <m/>
    <m/>
    <m/>
    <m/>
    <m/>
    <m/>
    <m/>
    <m/>
    <m/>
    <m/>
    <m/>
    <m/>
    <m/>
    <m/>
    <m/>
    <m/>
    <n v="0"/>
    <n v="0"/>
    <n v="0"/>
    <n v="0"/>
    <n v="0"/>
    <n v="0"/>
    <n v="0"/>
    <n v="0"/>
    <n v="0"/>
    <n v="0"/>
    <n v="0"/>
    <n v="0"/>
    <n v="0"/>
    <x v="15"/>
  </r>
  <r>
    <n v="125"/>
    <x v="0"/>
    <m/>
    <m/>
    <m/>
    <m/>
    <m/>
    <m/>
    <m/>
    <m/>
    <m/>
    <m/>
    <m/>
    <m/>
    <m/>
    <m/>
    <m/>
    <m/>
    <m/>
    <m/>
    <n v="0"/>
    <n v="0"/>
    <n v="0"/>
    <n v="0"/>
    <n v="0"/>
    <n v="0"/>
    <n v="0"/>
    <n v="0"/>
    <n v="0"/>
    <n v="0"/>
    <n v="0"/>
    <n v="0"/>
    <n v="0"/>
    <x v="15"/>
  </r>
  <r>
    <n v="126"/>
    <x v="0"/>
    <m/>
    <m/>
    <m/>
    <m/>
    <m/>
    <m/>
    <m/>
    <m/>
    <m/>
    <m/>
    <m/>
    <m/>
    <m/>
    <m/>
    <m/>
    <m/>
    <m/>
    <m/>
    <n v="0"/>
    <n v="0"/>
    <n v="0"/>
    <n v="0"/>
    <n v="0"/>
    <n v="0"/>
    <n v="0"/>
    <n v="0"/>
    <n v="0"/>
    <n v="0"/>
    <n v="0"/>
    <n v="0"/>
    <n v="0"/>
    <x v="15"/>
  </r>
  <r>
    <n v="127"/>
    <x v="0"/>
    <m/>
    <m/>
    <m/>
    <m/>
    <m/>
    <m/>
    <m/>
    <m/>
    <m/>
    <m/>
    <m/>
    <m/>
    <m/>
    <m/>
    <m/>
    <m/>
    <m/>
    <m/>
    <n v="0"/>
    <n v="0"/>
    <n v="0"/>
    <n v="0"/>
    <n v="0"/>
    <n v="0"/>
    <n v="0"/>
    <n v="0"/>
    <n v="0"/>
    <n v="0"/>
    <n v="0"/>
    <n v="0"/>
    <n v="0"/>
    <x v="15"/>
  </r>
  <r>
    <n v="128"/>
    <x v="0"/>
    <m/>
    <m/>
    <m/>
    <m/>
    <m/>
    <m/>
    <m/>
    <m/>
    <m/>
    <m/>
    <m/>
    <m/>
    <m/>
    <m/>
    <m/>
    <m/>
    <m/>
    <m/>
    <n v="0"/>
    <n v="0"/>
    <n v="0"/>
    <n v="0"/>
    <n v="0"/>
    <n v="0"/>
    <n v="0"/>
    <n v="0"/>
    <n v="0"/>
    <n v="0"/>
    <n v="0"/>
    <n v="0"/>
    <n v="0"/>
    <x v="15"/>
  </r>
  <r>
    <n v="129"/>
    <x v="0"/>
    <m/>
    <m/>
    <m/>
    <m/>
    <m/>
    <m/>
    <m/>
    <m/>
    <m/>
    <m/>
    <m/>
    <m/>
    <m/>
    <m/>
    <m/>
    <m/>
    <m/>
    <m/>
    <n v="0"/>
    <n v="0"/>
    <n v="0"/>
    <n v="0"/>
    <n v="0"/>
    <n v="0"/>
    <n v="0"/>
    <n v="0"/>
    <n v="0"/>
    <n v="0"/>
    <n v="0"/>
    <n v="0"/>
    <n v="0"/>
    <x v="15"/>
  </r>
  <r>
    <n v="130"/>
    <x v="0"/>
    <m/>
    <m/>
    <m/>
    <m/>
    <m/>
    <m/>
    <m/>
    <m/>
    <m/>
    <m/>
    <m/>
    <m/>
    <m/>
    <m/>
    <m/>
    <m/>
    <m/>
    <m/>
    <n v="0"/>
    <n v="0"/>
    <n v="0"/>
    <n v="0"/>
    <n v="0"/>
    <n v="0"/>
    <n v="0"/>
    <n v="0"/>
    <n v="0"/>
    <n v="0"/>
    <n v="0"/>
    <n v="0"/>
    <n v="0"/>
    <x v="15"/>
  </r>
  <r>
    <n v="131"/>
    <x v="0"/>
    <m/>
    <m/>
    <m/>
    <m/>
    <m/>
    <m/>
    <m/>
    <m/>
    <m/>
    <m/>
    <m/>
    <m/>
    <m/>
    <m/>
    <m/>
    <m/>
    <m/>
    <m/>
    <n v="0"/>
    <n v="0"/>
    <n v="0"/>
    <n v="0"/>
    <n v="0"/>
    <n v="0"/>
    <n v="0"/>
    <n v="0"/>
    <n v="0"/>
    <n v="0"/>
    <n v="0"/>
    <n v="0"/>
    <n v="0"/>
    <x v="15"/>
  </r>
  <r>
    <n v="132"/>
    <x v="0"/>
    <m/>
    <m/>
    <m/>
    <m/>
    <m/>
    <m/>
    <m/>
    <m/>
    <m/>
    <m/>
    <m/>
    <m/>
    <m/>
    <m/>
    <m/>
    <m/>
    <m/>
    <m/>
    <n v="0"/>
    <n v="0"/>
    <n v="0"/>
    <n v="0"/>
    <n v="0"/>
    <n v="0"/>
    <n v="0"/>
    <n v="0"/>
    <n v="0"/>
    <n v="0"/>
    <n v="0"/>
    <n v="0"/>
    <n v="0"/>
    <x v="15"/>
  </r>
  <r>
    <n v="133"/>
    <x v="0"/>
    <m/>
    <m/>
    <m/>
    <m/>
    <m/>
    <m/>
    <m/>
    <m/>
    <m/>
    <m/>
    <m/>
    <m/>
    <m/>
    <m/>
    <m/>
    <m/>
    <m/>
    <m/>
    <n v="0"/>
    <n v="0"/>
    <n v="0"/>
    <n v="0"/>
    <n v="0"/>
    <n v="0"/>
    <n v="0"/>
    <n v="0"/>
    <n v="0"/>
    <n v="0"/>
    <n v="0"/>
    <n v="0"/>
    <n v="0"/>
    <x v="15"/>
  </r>
  <r>
    <n v="134"/>
    <x v="0"/>
    <m/>
    <m/>
    <m/>
    <m/>
    <m/>
    <m/>
    <m/>
    <m/>
    <m/>
    <m/>
    <m/>
    <m/>
    <m/>
    <m/>
    <m/>
    <m/>
    <m/>
    <m/>
    <n v="0"/>
    <n v="0"/>
    <n v="0"/>
    <n v="0"/>
    <n v="0"/>
    <n v="0"/>
    <n v="0"/>
    <n v="0"/>
    <n v="0"/>
    <n v="0"/>
    <n v="0"/>
    <n v="0"/>
    <n v="0"/>
    <x v="15"/>
  </r>
  <r>
    <n v="135"/>
    <x v="0"/>
    <m/>
    <m/>
    <m/>
    <m/>
    <m/>
    <m/>
    <m/>
    <m/>
    <m/>
    <m/>
    <m/>
    <m/>
    <m/>
    <m/>
    <m/>
    <m/>
    <m/>
    <m/>
    <n v="0"/>
    <n v="0"/>
    <n v="0"/>
    <n v="0"/>
    <n v="0"/>
    <n v="0"/>
    <n v="0"/>
    <n v="0"/>
    <n v="0"/>
    <n v="0"/>
    <n v="0"/>
    <n v="0"/>
    <n v="0"/>
    <x v="15"/>
  </r>
  <r>
    <n v="136"/>
    <x v="0"/>
    <m/>
    <m/>
    <m/>
    <m/>
    <m/>
    <m/>
    <m/>
    <m/>
    <m/>
    <m/>
    <m/>
    <m/>
    <m/>
    <m/>
    <m/>
    <m/>
    <m/>
    <m/>
    <n v="0"/>
    <n v="0"/>
    <n v="0"/>
    <n v="0"/>
    <n v="0"/>
    <n v="0"/>
    <n v="0"/>
    <n v="0"/>
    <n v="0"/>
    <n v="0"/>
    <n v="0"/>
    <n v="0"/>
    <n v="0"/>
    <x v="15"/>
  </r>
  <r>
    <n v="137"/>
    <x v="0"/>
    <m/>
    <m/>
    <m/>
    <m/>
    <m/>
    <m/>
    <m/>
    <m/>
    <m/>
    <m/>
    <m/>
    <m/>
    <m/>
    <m/>
    <m/>
    <m/>
    <m/>
    <m/>
    <n v="0"/>
    <n v="0"/>
    <n v="0"/>
    <n v="0"/>
    <n v="0"/>
    <n v="0"/>
    <n v="0"/>
    <n v="0"/>
    <n v="0"/>
    <n v="0"/>
    <n v="0"/>
    <n v="0"/>
    <n v="0"/>
    <x v="15"/>
  </r>
  <r>
    <n v="138"/>
    <x v="0"/>
    <m/>
    <m/>
    <m/>
    <m/>
    <m/>
    <m/>
    <m/>
    <m/>
    <m/>
    <m/>
    <m/>
    <m/>
    <m/>
    <m/>
    <m/>
    <m/>
    <m/>
    <m/>
    <n v="0"/>
    <n v="0"/>
    <n v="0"/>
    <n v="0"/>
    <n v="0"/>
    <n v="0"/>
    <n v="0"/>
    <n v="0"/>
    <n v="0"/>
    <n v="0"/>
    <n v="0"/>
    <n v="0"/>
    <n v="0"/>
    <x v="15"/>
  </r>
  <r>
    <n v="139"/>
    <x v="0"/>
    <m/>
    <m/>
    <m/>
    <m/>
    <m/>
    <m/>
    <m/>
    <m/>
    <m/>
    <m/>
    <m/>
    <m/>
    <m/>
    <m/>
    <m/>
    <m/>
    <m/>
    <m/>
    <n v="0"/>
    <n v="0"/>
    <n v="0"/>
    <n v="0"/>
    <n v="0"/>
    <n v="0"/>
    <n v="0"/>
    <n v="0"/>
    <n v="0"/>
    <n v="0"/>
    <n v="0"/>
    <n v="0"/>
    <n v="0"/>
    <x v="15"/>
  </r>
  <r>
    <n v="140"/>
    <x v="0"/>
    <m/>
    <m/>
    <m/>
    <m/>
    <m/>
    <m/>
    <m/>
    <m/>
    <m/>
    <m/>
    <m/>
    <m/>
    <m/>
    <m/>
    <m/>
    <m/>
    <m/>
    <m/>
    <n v="0"/>
    <n v="0"/>
    <n v="0"/>
    <n v="0"/>
    <n v="0"/>
    <n v="0"/>
    <n v="0"/>
    <n v="0"/>
    <n v="0"/>
    <n v="0"/>
    <n v="0"/>
    <n v="0"/>
    <n v="0"/>
    <x v="15"/>
  </r>
  <r>
    <n v="141"/>
    <x v="0"/>
    <m/>
    <m/>
    <m/>
    <m/>
    <m/>
    <m/>
    <m/>
    <m/>
    <m/>
    <m/>
    <m/>
    <m/>
    <m/>
    <m/>
    <m/>
    <m/>
    <m/>
    <m/>
    <n v="0"/>
    <n v="0"/>
    <n v="0"/>
    <n v="0"/>
    <n v="0"/>
    <n v="0"/>
    <n v="0"/>
    <n v="0"/>
    <n v="0"/>
    <n v="0"/>
    <n v="0"/>
    <n v="0"/>
    <n v="0"/>
    <x v="15"/>
  </r>
  <r>
    <n v="142"/>
    <x v="0"/>
    <m/>
    <m/>
    <m/>
    <m/>
    <m/>
    <m/>
    <m/>
    <m/>
    <m/>
    <m/>
    <m/>
    <m/>
    <m/>
    <m/>
    <m/>
    <m/>
    <m/>
    <m/>
    <n v="0"/>
    <n v="0"/>
    <n v="0"/>
    <n v="0"/>
    <n v="0"/>
    <n v="0"/>
    <n v="0"/>
    <n v="0"/>
    <n v="0"/>
    <n v="0"/>
    <n v="0"/>
    <n v="0"/>
    <n v="0"/>
    <x v="15"/>
  </r>
  <r>
    <n v="143"/>
    <x v="0"/>
    <m/>
    <m/>
    <m/>
    <m/>
    <m/>
    <m/>
    <m/>
    <m/>
    <m/>
    <m/>
    <m/>
    <m/>
    <m/>
    <m/>
    <m/>
    <m/>
    <m/>
    <m/>
    <n v="0"/>
    <n v="0"/>
    <n v="0"/>
    <n v="0"/>
    <n v="0"/>
    <n v="0"/>
    <n v="0"/>
    <n v="0"/>
    <n v="0"/>
    <n v="0"/>
    <n v="0"/>
    <n v="0"/>
    <n v="0"/>
    <x v="15"/>
  </r>
  <r>
    <n v="144"/>
    <x v="0"/>
    <m/>
    <m/>
    <m/>
    <m/>
    <m/>
    <m/>
    <m/>
    <m/>
    <m/>
    <m/>
    <m/>
    <m/>
    <m/>
    <m/>
    <m/>
    <m/>
    <m/>
    <m/>
    <n v="0"/>
    <n v="0"/>
    <n v="0"/>
    <n v="0"/>
    <n v="0"/>
    <n v="0"/>
    <n v="0"/>
    <n v="0"/>
    <n v="0"/>
    <n v="0"/>
    <n v="0"/>
    <n v="0"/>
    <n v="0"/>
    <x v="15"/>
  </r>
  <r>
    <n v="145"/>
    <x v="0"/>
    <m/>
    <m/>
    <m/>
    <m/>
    <m/>
    <m/>
    <m/>
    <m/>
    <m/>
    <m/>
    <m/>
    <m/>
    <m/>
    <m/>
    <m/>
    <m/>
    <m/>
    <m/>
    <n v="0"/>
    <n v="0"/>
    <n v="0"/>
    <n v="0"/>
    <n v="0"/>
    <n v="0"/>
    <n v="0"/>
    <n v="0"/>
    <n v="0"/>
    <n v="0"/>
    <n v="0"/>
    <n v="0"/>
    <n v="0"/>
    <x v="15"/>
  </r>
  <r>
    <n v="146"/>
    <x v="0"/>
    <m/>
    <m/>
    <m/>
    <m/>
    <m/>
    <m/>
    <m/>
    <m/>
    <m/>
    <m/>
    <m/>
    <m/>
    <m/>
    <m/>
    <m/>
    <m/>
    <m/>
    <m/>
    <n v="0"/>
    <n v="0"/>
    <n v="0"/>
    <n v="0"/>
    <n v="0"/>
    <n v="0"/>
    <n v="0"/>
    <n v="0"/>
    <n v="0"/>
    <n v="0"/>
    <n v="0"/>
    <n v="0"/>
    <n v="0"/>
    <x v="15"/>
  </r>
  <r>
    <n v="147"/>
    <x v="0"/>
    <m/>
    <m/>
    <m/>
    <m/>
    <m/>
    <m/>
    <m/>
    <m/>
    <m/>
    <m/>
    <m/>
    <m/>
    <m/>
    <m/>
    <m/>
    <m/>
    <m/>
    <m/>
    <n v="0"/>
    <n v="0"/>
    <n v="0"/>
    <n v="0"/>
    <n v="0"/>
    <n v="0"/>
    <n v="0"/>
    <n v="0"/>
    <n v="0"/>
    <n v="0"/>
    <n v="0"/>
    <n v="0"/>
    <n v="0"/>
    <x v="15"/>
  </r>
  <r>
    <n v="148"/>
    <x v="0"/>
    <m/>
    <m/>
    <m/>
    <m/>
    <m/>
    <m/>
    <m/>
    <m/>
    <m/>
    <m/>
    <m/>
    <m/>
    <m/>
    <m/>
    <m/>
    <m/>
    <m/>
    <m/>
    <n v="0"/>
    <n v="0"/>
    <n v="0"/>
    <n v="0"/>
    <n v="0"/>
    <n v="0"/>
    <n v="0"/>
    <n v="0"/>
    <n v="0"/>
    <n v="0"/>
    <n v="0"/>
    <n v="0"/>
    <n v="0"/>
    <x v="15"/>
  </r>
  <r>
    <n v="149"/>
    <x v="0"/>
    <m/>
    <m/>
    <m/>
    <m/>
    <m/>
    <m/>
    <m/>
    <m/>
    <m/>
    <m/>
    <m/>
    <m/>
    <m/>
    <m/>
    <m/>
    <m/>
    <m/>
    <m/>
    <n v="0"/>
    <n v="0"/>
    <n v="0"/>
    <n v="0"/>
    <n v="0"/>
    <n v="0"/>
    <n v="0"/>
    <n v="0"/>
    <n v="0"/>
    <n v="0"/>
    <n v="0"/>
    <n v="0"/>
    <n v="0"/>
    <x v="15"/>
  </r>
  <r>
    <n v="150"/>
    <x v="0"/>
    <m/>
    <m/>
    <m/>
    <m/>
    <m/>
    <m/>
    <m/>
    <m/>
    <m/>
    <m/>
    <m/>
    <m/>
    <m/>
    <m/>
    <m/>
    <m/>
    <m/>
    <m/>
    <n v="0"/>
    <n v="0"/>
    <n v="0"/>
    <n v="0"/>
    <n v="0"/>
    <n v="0"/>
    <n v="0"/>
    <n v="0"/>
    <n v="0"/>
    <n v="0"/>
    <n v="0"/>
    <n v="0"/>
    <n v="0"/>
    <x v="15"/>
  </r>
  <r>
    <n v="151"/>
    <x v="0"/>
    <m/>
    <m/>
    <m/>
    <m/>
    <m/>
    <m/>
    <m/>
    <m/>
    <m/>
    <m/>
    <m/>
    <m/>
    <m/>
    <m/>
    <m/>
    <m/>
    <m/>
    <m/>
    <n v="0"/>
    <n v="0"/>
    <n v="0"/>
    <n v="0"/>
    <n v="0"/>
    <n v="0"/>
    <n v="0"/>
    <n v="0"/>
    <n v="0"/>
    <n v="0"/>
    <n v="0"/>
    <n v="0"/>
    <n v="0"/>
    <x v="15"/>
  </r>
  <r>
    <n v="152"/>
    <x v="0"/>
    <m/>
    <m/>
    <m/>
    <m/>
    <m/>
    <m/>
    <m/>
    <m/>
    <m/>
    <m/>
    <m/>
    <m/>
    <m/>
    <m/>
    <m/>
    <m/>
    <m/>
    <m/>
    <n v="0"/>
    <n v="0"/>
    <n v="0"/>
    <n v="0"/>
    <n v="0"/>
    <n v="0"/>
    <n v="0"/>
    <n v="0"/>
    <n v="0"/>
    <n v="0"/>
    <n v="0"/>
    <n v="0"/>
    <n v="0"/>
    <x v="15"/>
  </r>
  <r>
    <n v="153"/>
    <x v="0"/>
    <m/>
    <m/>
    <m/>
    <m/>
    <m/>
    <m/>
    <m/>
    <m/>
    <m/>
    <m/>
    <m/>
    <m/>
    <m/>
    <m/>
    <m/>
    <m/>
    <m/>
    <m/>
    <n v="0"/>
    <n v="0"/>
    <n v="0"/>
    <n v="0"/>
    <n v="0"/>
    <n v="0"/>
    <n v="0"/>
    <n v="0"/>
    <n v="0"/>
    <n v="0"/>
    <n v="0"/>
    <n v="0"/>
    <n v="0"/>
    <x v="15"/>
  </r>
  <r>
    <n v="154"/>
    <x v="0"/>
    <m/>
    <m/>
    <m/>
    <m/>
    <m/>
    <m/>
    <m/>
    <m/>
    <m/>
    <m/>
    <m/>
    <m/>
    <m/>
    <m/>
    <m/>
    <m/>
    <m/>
    <m/>
    <n v="0"/>
    <n v="0"/>
    <n v="0"/>
    <n v="0"/>
    <n v="0"/>
    <n v="0"/>
    <n v="0"/>
    <n v="0"/>
    <n v="0"/>
    <n v="0"/>
    <n v="0"/>
    <n v="0"/>
    <n v="0"/>
    <x v="15"/>
  </r>
  <r>
    <n v="155"/>
    <x v="0"/>
    <m/>
    <m/>
    <m/>
    <m/>
    <m/>
    <m/>
    <m/>
    <m/>
    <m/>
    <m/>
    <m/>
    <m/>
    <m/>
    <m/>
    <m/>
    <m/>
    <m/>
    <m/>
    <n v="0"/>
    <n v="0"/>
    <n v="0"/>
    <n v="0"/>
    <n v="0"/>
    <n v="0"/>
    <n v="0"/>
    <n v="0"/>
    <n v="0"/>
    <n v="0"/>
    <n v="0"/>
    <n v="0"/>
    <n v="0"/>
    <x v="15"/>
  </r>
  <r>
    <n v="156"/>
    <x v="0"/>
    <m/>
    <m/>
    <m/>
    <m/>
    <m/>
    <m/>
    <m/>
    <m/>
    <m/>
    <m/>
    <m/>
    <m/>
    <m/>
    <m/>
    <m/>
    <m/>
    <m/>
    <m/>
    <n v="0"/>
    <n v="0"/>
    <n v="0"/>
    <n v="0"/>
    <n v="0"/>
    <n v="0"/>
    <n v="0"/>
    <n v="0"/>
    <n v="0"/>
    <n v="0"/>
    <n v="0"/>
    <n v="0"/>
    <n v="0"/>
    <x v="15"/>
  </r>
  <r>
    <n v="157"/>
    <x v="0"/>
    <m/>
    <m/>
    <m/>
    <m/>
    <m/>
    <m/>
    <m/>
    <m/>
    <m/>
    <m/>
    <m/>
    <m/>
    <m/>
    <m/>
    <m/>
    <m/>
    <m/>
    <m/>
    <n v="0"/>
    <n v="0"/>
    <n v="0"/>
    <n v="0"/>
    <n v="0"/>
    <n v="0"/>
    <n v="0"/>
    <n v="0"/>
    <n v="0"/>
    <n v="0"/>
    <n v="0"/>
    <n v="0"/>
    <n v="0"/>
    <x v="15"/>
  </r>
  <r>
    <n v="158"/>
    <x v="0"/>
    <m/>
    <m/>
    <m/>
    <m/>
    <m/>
    <m/>
    <m/>
    <m/>
    <m/>
    <m/>
    <m/>
    <m/>
    <m/>
    <m/>
    <m/>
    <m/>
    <m/>
    <m/>
    <n v="0"/>
    <n v="0"/>
    <n v="0"/>
    <n v="0"/>
    <n v="0"/>
    <n v="0"/>
    <n v="0"/>
    <n v="0"/>
    <n v="0"/>
    <n v="0"/>
    <n v="0"/>
    <n v="0"/>
    <n v="0"/>
    <x v="15"/>
  </r>
  <r>
    <n v="159"/>
    <x v="0"/>
    <m/>
    <m/>
    <m/>
    <m/>
    <m/>
    <m/>
    <m/>
    <m/>
    <m/>
    <m/>
    <m/>
    <m/>
    <m/>
    <m/>
    <m/>
    <m/>
    <m/>
    <m/>
    <n v="0"/>
    <n v="0"/>
    <n v="0"/>
    <n v="0"/>
    <n v="0"/>
    <n v="0"/>
    <n v="0"/>
    <n v="0"/>
    <n v="0"/>
    <n v="0"/>
    <n v="0"/>
    <n v="0"/>
    <n v="0"/>
    <x v="15"/>
  </r>
  <r>
    <n v="160"/>
    <x v="0"/>
    <m/>
    <m/>
    <m/>
    <m/>
    <m/>
    <m/>
    <m/>
    <m/>
    <m/>
    <m/>
    <m/>
    <m/>
    <m/>
    <m/>
    <m/>
    <m/>
    <m/>
    <m/>
    <n v="0"/>
    <n v="0"/>
    <n v="0"/>
    <n v="0"/>
    <n v="0"/>
    <n v="0"/>
    <n v="0"/>
    <n v="0"/>
    <n v="0"/>
    <n v="0"/>
    <n v="0"/>
    <n v="0"/>
    <n v="0"/>
    <x v="15"/>
  </r>
  <r>
    <n v="161"/>
    <x v="0"/>
    <m/>
    <m/>
    <m/>
    <m/>
    <m/>
    <m/>
    <m/>
    <m/>
    <m/>
    <m/>
    <m/>
    <m/>
    <m/>
    <m/>
    <m/>
    <m/>
    <m/>
    <m/>
    <n v="0"/>
    <n v="0"/>
    <n v="0"/>
    <n v="0"/>
    <n v="0"/>
    <n v="0"/>
    <n v="0"/>
    <n v="0"/>
    <n v="0"/>
    <n v="0"/>
    <n v="0"/>
    <n v="0"/>
    <n v="0"/>
    <x v="15"/>
  </r>
  <r>
    <n v="162"/>
    <x v="0"/>
    <m/>
    <m/>
    <m/>
    <m/>
    <m/>
    <m/>
    <m/>
    <m/>
    <m/>
    <m/>
    <m/>
    <m/>
    <m/>
    <m/>
    <m/>
    <m/>
    <m/>
    <m/>
    <n v="0"/>
    <n v="0"/>
    <n v="0"/>
    <n v="0"/>
    <n v="0"/>
    <n v="0"/>
    <n v="0"/>
    <n v="0"/>
    <n v="0"/>
    <n v="0"/>
    <n v="0"/>
    <n v="0"/>
    <n v="0"/>
    <x v="15"/>
  </r>
  <r>
    <n v="163"/>
    <x v="0"/>
    <m/>
    <m/>
    <m/>
    <m/>
    <m/>
    <m/>
    <m/>
    <m/>
    <m/>
    <m/>
    <m/>
    <m/>
    <m/>
    <m/>
    <m/>
    <m/>
    <m/>
    <m/>
    <n v="0"/>
    <n v="0"/>
    <n v="0"/>
    <n v="0"/>
    <n v="0"/>
    <n v="0"/>
    <n v="0"/>
    <n v="0"/>
    <n v="0"/>
    <n v="0"/>
    <n v="0"/>
    <n v="0"/>
    <n v="0"/>
    <x v="15"/>
  </r>
  <r>
    <n v="164"/>
    <x v="0"/>
    <m/>
    <m/>
    <m/>
    <m/>
    <m/>
    <m/>
    <m/>
    <m/>
    <m/>
    <m/>
    <m/>
    <m/>
    <m/>
    <m/>
    <m/>
    <m/>
    <m/>
    <m/>
    <n v="0"/>
    <n v="0"/>
    <n v="0"/>
    <n v="0"/>
    <n v="0"/>
    <n v="0"/>
    <n v="0"/>
    <n v="0"/>
    <n v="0"/>
    <n v="0"/>
    <n v="0"/>
    <n v="0"/>
    <n v="0"/>
    <x v="15"/>
  </r>
  <r>
    <n v="165"/>
    <x v="0"/>
    <m/>
    <m/>
    <m/>
    <m/>
    <m/>
    <m/>
    <m/>
    <m/>
    <m/>
    <m/>
    <m/>
    <m/>
    <m/>
    <m/>
    <m/>
    <m/>
    <m/>
    <m/>
    <n v="0"/>
    <n v="0"/>
    <n v="0"/>
    <n v="0"/>
    <n v="0"/>
    <n v="0"/>
    <n v="0"/>
    <n v="0"/>
    <n v="0"/>
    <n v="0"/>
    <n v="0"/>
    <n v="0"/>
    <n v="0"/>
    <x v="15"/>
  </r>
  <r>
    <n v="166"/>
    <x v="0"/>
    <m/>
    <m/>
    <m/>
    <m/>
    <m/>
    <m/>
    <m/>
    <m/>
    <m/>
    <m/>
    <m/>
    <m/>
    <m/>
    <m/>
    <m/>
    <m/>
    <m/>
    <m/>
    <n v="0"/>
    <n v="0"/>
    <n v="0"/>
    <n v="0"/>
    <n v="0"/>
    <n v="0"/>
    <n v="0"/>
    <n v="0"/>
    <n v="0"/>
    <n v="0"/>
    <n v="0"/>
    <n v="0"/>
    <n v="0"/>
    <x v="15"/>
  </r>
  <r>
    <n v="167"/>
    <x v="0"/>
    <m/>
    <m/>
    <m/>
    <m/>
    <m/>
    <m/>
    <m/>
    <m/>
    <m/>
    <m/>
    <m/>
    <m/>
    <m/>
    <m/>
    <m/>
    <m/>
    <m/>
    <m/>
    <n v="0"/>
    <n v="0"/>
    <n v="0"/>
    <n v="0"/>
    <n v="0"/>
    <n v="0"/>
    <n v="0"/>
    <n v="0"/>
    <n v="0"/>
    <n v="0"/>
    <n v="0"/>
    <n v="0"/>
    <n v="0"/>
    <x v="15"/>
  </r>
  <r>
    <n v="168"/>
    <x v="0"/>
    <m/>
    <m/>
    <m/>
    <m/>
    <m/>
    <m/>
    <m/>
    <m/>
    <m/>
    <m/>
    <m/>
    <m/>
    <m/>
    <m/>
    <m/>
    <m/>
    <m/>
    <m/>
    <n v="0"/>
    <n v="0"/>
    <n v="0"/>
    <n v="0"/>
    <n v="0"/>
    <n v="0"/>
    <n v="0"/>
    <n v="0"/>
    <n v="0"/>
    <n v="0"/>
    <n v="0"/>
    <n v="0"/>
    <n v="0"/>
    <x v="15"/>
  </r>
  <r>
    <n v="169"/>
    <x v="0"/>
    <m/>
    <m/>
    <m/>
    <m/>
    <m/>
    <m/>
    <m/>
    <m/>
    <m/>
    <m/>
    <m/>
    <m/>
    <m/>
    <m/>
    <m/>
    <m/>
    <m/>
    <m/>
    <n v="0"/>
    <n v="0"/>
    <n v="0"/>
    <n v="0"/>
    <n v="0"/>
    <n v="0"/>
    <n v="0"/>
    <n v="0"/>
    <n v="0"/>
    <n v="0"/>
    <n v="0"/>
    <n v="0"/>
    <n v="0"/>
    <x v="15"/>
  </r>
  <r>
    <n v="170"/>
    <x v="0"/>
    <m/>
    <m/>
    <m/>
    <m/>
    <m/>
    <m/>
    <m/>
    <m/>
    <m/>
    <m/>
    <m/>
    <m/>
    <m/>
    <m/>
    <m/>
    <m/>
    <m/>
    <m/>
    <n v="0"/>
    <n v="0"/>
    <n v="0"/>
    <n v="0"/>
    <n v="0"/>
    <n v="0"/>
    <n v="0"/>
    <n v="0"/>
    <n v="0"/>
    <n v="0"/>
    <n v="0"/>
    <n v="0"/>
    <n v="0"/>
    <x v="15"/>
  </r>
  <r>
    <n v="171"/>
    <x v="0"/>
    <m/>
    <m/>
    <m/>
    <m/>
    <m/>
    <m/>
    <m/>
    <m/>
    <m/>
    <m/>
    <m/>
    <m/>
    <m/>
    <m/>
    <m/>
    <m/>
    <m/>
    <m/>
    <n v="0"/>
    <n v="0"/>
    <n v="0"/>
    <n v="0"/>
    <n v="0"/>
    <n v="0"/>
    <n v="0"/>
    <n v="0"/>
    <n v="0"/>
    <n v="0"/>
    <n v="0"/>
    <n v="0"/>
    <n v="0"/>
    <x v="15"/>
  </r>
  <r>
    <n v="172"/>
    <x v="0"/>
    <m/>
    <m/>
    <m/>
    <m/>
    <m/>
    <m/>
    <m/>
    <m/>
    <m/>
    <m/>
    <m/>
    <m/>
    <m/>
    <m/>
    <m/>
    <m/>
    <m/>
    <m/>
    <n v="0"/>
    <n v="0"/>
    <n v="0"/>
    <n v="0"/>
    <n v="0"/>
    <n v="0"/>
    <n v="0"/>
    <n v="0"/>
    <n v="0"/>
    <n v="0"/>
    <n v="0"/>
    <n v="0"/>
    <n v="0"/>
    <x v="15"/>
  </r>
  <r>
    <n v="173"/>
    <x v="0"/>
    <m/>
    <m/>
    <m/>
    <m/>
    <m/>
    <m/>
    <m/>
    <m/>
    <m/>
    <m/>
    <m/>
    <m/>
    <m/>
    <m/>
    <m/>
    <m/>
    <m/>
    <m/>
    <n v="0"/>
    <n v="0"/>
    <n v="0"/>
    <n v="0"/>
    <n v="0"/>
    <n v="0"/>
    <n v="0"/>
    <n v="0"/>
    <n v="0"/>
    <n v="0"/>
    <n v="0"/>
    <n v="0"/>
    <n v="0"/>
    <x v="15"/>
  </r>
  <r>
    <n v="174"/>
    <x v="0"/>
    <m/>
    <m/>
    <m/>
    <m/>
    <m/>
    <m/>
    <m/>
    <m/>
    <m/>
    <m/>
    <m/>
    <m/>
    <m/>
    <m/>
    <m/>
    <m/>
    <m/>
    <m/>
    <n v="0"/>
    <n v="0"/>
    <n v="0"/>
    <n v="0"/>
    <n v="0"/>
    <n v="0"/>
    <n v="0"/>
    <n v="0"/>
    <n v="0"/>
    <n v="0"/>
    <n v="0"/>
    <n v="0"/>
    <n v="0"/>
    <x v="15"/>
  </r>
  <r>
    <n v="175"/>
    <x v="0"/>
    <m/>
    <m/>
    <m/>
    <m/>
    <m/>
    <m/>
    <m/>
    <m/>
    <m/>
    <m/>
    <m/>
    <m/>
    <m/>
    <m/>
    <m/>
    <m/>
    <m/>
    <m/>
    <n v="0"/>
    <n v="0"/>
    <n v="0"/>
    <n v="0"/>
    <n v="0"/>
    <n v="0"/>
    <n v="0"/>
    <n v="0"/>
    <n v="0"/>
    <n v="0"/>
    <n v="0"/>
    <n v="0"/>
    <n v="0"/>
    <x v="15"/>
  </r>
  <r>
    <n v="176"/>
    <x v="0"/>
    <m/>
    <m/>
    <m/>
    <m/>
    <m/>
    <m/>
    <m/>
    <m/>
    <m/>
    <m/>
    <m/>
    <m/>
    <m/>
    <m/>
    <m/>
    <m/>
    <m/>
    <m/>
    <n v="0"/>
    <n v="0"/>
    <n v="0"/>
    <n v="0"/>
    <n v="0"/>
    <n v="0"/>
    <n v="0"/>
    <n v="0"/>
    <n v="0"/>
    <n v="0"/>
    <n v="0"/>
    <n v="0"/>
    <n v="0"/>
    <x v="15"/>
  </r>
  <r>
    <n v="177"/>
    <x v="0"/>
    <m/>
    <m/>
    <m/>
    <m/>
    <m/>
    <m/>
    <m/>
    <m/>
    <m/>
    <m/>
    <m/>
    <m/>
    <m/>
    <m/>
    <m/>
    <m/>
    <m/>
    <m/>
    <n v="0"/>
    <n v="0"/>
    <n v="0"/>
    <n v="0"/>
    <n v="0"/>
    <n v="0"/>
    <n v="0"/>
    <n v="0"/>
    <n v="0"/>
    <n v="0"/>
    <n v="0"/>
    <n v="0"/>
    <n v="0"/>
    <x v="15"/>
  </r>
  <r>
    <n v="178"/>
    <x v="0"/>
    <m/>
    <m/>
    <m/>
    <m/>
    <m/>
    <m/>
    <m/>
    <m/>
    <m/>
    <m/>
    <m/>
    <m/>
    <m/>
    <m/>
    <m/>
    <m/>
    <m/>
    <m/>
    <n v="0"/>
    <n v="0"/>
    <n v="0"/>
    <n v="0"/>
    <n v="0"/>
    <n v="0"/>
    <n v="0"/>
    <n v="0"/>
    <n v="0"/>
    <n v="0"/>
    <n v="0"/>
    <n v="0"/>
    <n v="0"/>
    <x v="15"/>
  </r>
  <r>
    <n v="179"/>
    <x v="0"/>
    <m/>
    <m/>
    <m/>
    <m/>
    <m/>
    <m/>
    <m/>
    <m/>
    <m/>
    <m/>
    <m/>
    <m/>
    <m/>
    <m/>
    <m/>
    <m/>
    <m/>
    <m/>
    <n v="0"/>
    <n v="0"/>
    <n v="0"/>
    <n v="0"/>
    <n v="0"/>
    <n v="0"/>
    <n v="0"/>
    <n v="0"/>
    <n v="0"/>
    <n v="0"/>
    <n v="0"/>
    <n v="0"/>
    <n v="0"/>
    <x v="15"/>
  </r>
  <r>
    <n v="180"/>
    <x v="0"/>
    <m/>
    <m/>
    <m/>
    <m/>
    <m/>
    <m/>
    <m/>
    <m/>
    <m/>
    <m/>
    <m/>
    <m/>
    <m/>
    <m/>
    <m/>
    <m/>
    <m/>
    <m/>
    <n v="0"/>
    <n v="0"/>
    <n v="0"/>
    <n v="0"/>
    <n v="0"/>
    <n v="0"/>
    <n v="0"/>
    <n v="0"/>
    <n v="0"/>
    <n v="0"/>
    <n v="0"/>
    <n v="0"/>
    <n v="0"/>
    <x v="15"/>
  </r>
  <r>
    <n v="181"/>
    <x v="0"/>
    <m/>
    <m/>
    <m/>
    <m/>
    <m/>
    <m/>
    <m/>
    <m/>
    <m/>
    <m/>
    <m/>
    <m/>
    <m/>
    <m/>
    <m/>
    <m/>
    <m/>
    <m/>
    <n v="0"/>
    <n v="0"/>
    <n v="0"/>
    <n v="0"/>
    <n v="0"/>
    <n v="0"/>
    <n v="0"/>
    <n v="0"/>
    <n v="0"/>
    <n v="0"/>
    <n v="0"/>
    <n v="0"/>
    <n v="0"/>
    <x v="15"/>
  </r>
  <r>
    <n v="182"/>
    <x v="0"/>
    <m/>
    <m/>
    <m/>
    <m/>
    <m/>
    <m/>
    <m/>
    <m/>
    <m/>
    <m/>
    <m/>
    <m/>
    <m/>
    <m/>
    <m/>
    <m/>
    <m/>
    <m/>
    <n v="0"/>
    <n v="0"/>
    <n v="0"/>
    <n v="0"/>
    <n v="0"/>
    <n v="0"/>
    <n v="0"/>
    <n v="0"/>
    <n v="0"/>
    <n v="0"/>
    <n v="0"/>
    <n v="0"/>
    <n v="0"/>
    <x v="15"/>
  </r>
  <r>
    <n v="183"/>
    <x v="0"/>
    <m/>
    <m/>
    <m/>
    <m/>
    <m/>
    <m/>
    <m/>
    <m/>
    <m/>
    <m/>
    <m/>
    <m/>
    <m/>
    <m/>
    <m/>
    <m/>
    <m/>
    <m/>
    <n v="0"/>
    <n v="0"/>
    <n v="0"/>
    <n v="0"/>
    <n v="0"/>
    <n v="0"/>
    <n v="0"/>
    <n v="0"/>
    <n v="0"/>
    <n v="0"/>
    <n v="0"/>
    <n v="0"/>
    <n v="0"/>
    <x v="15"/>
  </r>
  <r>
    <n v="184"/>
    <x v="0"/>
    <m/>
    <m/>
    <m/>
    <m/>
    <m/>
    <m/>
    <m/>
    <m/>
    <m/>
    <m/>
    <m/>
    <m/>
    <m/>
    <m/>
    <m/>
    <m/>
    <m/>
    <m/>
    <n v="0"/>
    <n v="0"/>
    <n v="0"/>
    <n v="0"/>
    <n v="0"/>
    <n v="0"/>
    <n v="0"/>
    <n v="0"/>
    <n v="0"/>
    <n v="0"/>
    <n v="0"/>
    <n v="0"/>
    <n v="0"/>
    <x v="15"/>
  </r>
  <r>
    <n v="185"/>
    <x v="0"/>
    <m/>
    <m/>
    <m/>
    <m/>
    <m/>
    <m/>
    <m/>
    <m/>
    <m/>
    <m/>
    <m/>
    <m/>
    <m/>
    <m/>
    <m/>
    <m/>
    <m/>
    <m/>
    <n v="0"/>
    <n v="0"/>
    <n v="0"/>
    <n v="0"/>
    <n v="0"/>
    <n v="0"/>
    <n v="0"/>
    <n v="0"/>
    <n v="0"/>
    <n v="0"/>
    <n v="0"/>
    <n v="0"/>
    <n v="0"/>
    <x v="15"/>
  </r>
  <r>
    <n v="186"/>
    <x v="0"/>
    <m/>
    <m/>
    <m/>
    <m/>
    <m/>
    <m/>
    <m/>
    <m/>
    <m/>
    <m/>
    <m/>
    <m/>
    <m/>
    <m/>
    <m/>
    <m/>
    <m/>
    <m/>
    <n v="0"/>
    <n v="0"/>
    <n v="0"/>
    <n v="0"/>
    <n v="0"/>
    <n v="0"/>
    <n v="0"/>
    <n v="0"/>
    <n v="0"/>
    <n v="0"/>
    <n v="0"/>
    <n v="0"/>
    <n v="0"/>
    <x v="15"/>
  </r>
  <r>
    <n v="187"/>
    <x v="0"/>
    <m/>
    <m/>
    <m/>
    <m/>
    <m/>
    <m/>
    <m/>
    <m/>
    <m/>
    <m/>
    <m/>
    <m/>
    <m/>
    <m/>
    <m/>
    <m/>
    <m/>
    <m/>
    <n v="0"/>
    <n v="0"/>
    <n v="0"/>
    <n v="0"/>
    <n v="0"/>
    <n v="0"/>
    <n v="0"/>
    <n v="0"/>
    <n v="0"/>
    <n v="0"/>
    <n v="0"/>
    <n v="0"/>
    <n v="0"/>
    <x v="15"/>
  </r>
  <r>
    <n v="188"/>
    <x v="0"/>
    <m/>
    <m/>
    <m/>
    <m/>
    <m/>
    <m/>
    <m/>
    <m/>
    <m/>
    <m/>
    <m/>
    <m/>
    <m/>
    <m/>
    <m/>
    <m/>
    <m/>
    <m/>
    <n v="0"/>
    <n v="0"/>
    <n v="0"/>
    <n v="0"/>
    <n v="0"/>
    <n v="0"/>
    <n v="0"/>
    <n v="0"/>
    <n v="0"/>
    <n v="0"/>
    <n v="0"/>
    <n v="0"/>
    <n v="0"/>
    <x v="15"/>
  </r>
  <r>
    <n v="189"/>
    <x v="0"/>
    <m/>
    <m/>
    <m/>
    <m/>
    <m/>
    <m/>
    <m/>
    <m/>
    <m/>
    <m/>
    <m/>
    <m/>
    <m/>
    <m/>
    <m/>
    <m/>
    <m/>
    <m/>
    <n v="0"/>
    <n v="0"/>
    <n v="0"/>
    <n v="0"/>
    <n v="0"/>
    <n v="0"/>
    <n v="0"/>
    <n v="0"/>
    <n v="0"/>
    <n v="0"/>
    <n v="0"/>
    <n v="0"/>
    <n v="0"/>
    <x v="15"/>
  </r>
  <r>
    <n v="190"/>
    <x v="0"/>
    <m/>
    <m/>
    <m/>
    <m/>
    <m/>
    <m/>
    <m/>
    <m/>
    <m/>
    <m/>
    <m/>
    <m/>
    <m/>
    <m/>
    <m/>
    <m/>
    <m/>
    <m/>
    <n v="0"/>
    <n v="0"/>
    <n v="0"/>
    <n v="0"/>
    <n v="0"/>
    <n v="0"/>
    <n v="0"/>
    <n v="0"/>
    <n v="0"/>
    <n v="0"/>
    <n v="0"/>
    <n v="0"/>
    <n v="0"/>
    <x v="15"/>
  </r>
  <r>
    <n v="191"/>
    <x v="0"/>
    <m/>
    <m/>
    <m/>
    <m/>
    <m/>
    <m/>
    <m/>
    <m/>
    <m/>
    <m/>
    <m/>
    <m/>
    <m/>
    <m/>
    <m/>
    <m/>
    <m/>
    <m/>
    <n v="0"/>
    <n v="0"/>
    <n v="0"/>
    <n v="0"/>
    <n v="0"/>
    <n v="0"/>
    <n v="0"/>
    <n v="0"/>
    <n v="0"/>
    <n v="0"/>
    <n v="0"/>
    <n v="0"/>
    <n v="0"/>
    <x v="15"/>
  </r>
  <r>
    <n v="192"/>
    <x v="0"/>
    <m/>
    <m/>
    <m/>
    <m/>
    <m/>
    <m/>
    <m/>
    <m/>
    <m/>
    <m/>
    <m/>
    <m/>
    <m/>
    <m/>
    <m/>
    <m/>
    <m/>
    <m/>
    <n v="0"/>
    <n v="0"/>
    <n v="0"/>
    <n v="0"/>
    <n v="0"/>
    <n v="0"/>
    <n v="0"/>
    <n v="0"/>
    <n v="0"/>
    <n v="0"/>
    <n v="0"/>
    <n v="0"/>
    <n v="0"/>
    <x v="15"/>
  </r>
  <r>
    <n v="193"/>
    <x v="0"/>
    <m/>
    <m/>
    <m/>
    <m/>
    <m/>
    <m/>
    <m/>
    <m/>
    <m/>
    <m/>
    <m/>
    <m/>
    <m/>
    <m/>
    <m/>
    <m/>
    <m/>
    <m/>
    <n v="0"/>
    <n v="0"/>
    <n v="0"/>
    <n v="0"/>
    <n v="0"/>
    <n v="0"/>
    <n v="0"/>
    <n v="0"/>
    <n v="0"/>
    <n v="0"/>
    <n v="0"/>
    <n v="0"/>
    <n v="0"/>
    <x v="15"/>
  </r>
  <r>
    <n v="194"/>
    <x v="0"/>
    <m/>
    <m/>
    <m/>
    <m/>
    <m/>
    <m/>
    <m/>
    <m/>
    <m/>
    <m/>
    <m/>
    <m/>
    <m/>
    <m/>
    <m/>
    <m/>
    <m/>
    <m/>
    <n v="0"/>
    <n v="0"/>
    <n v="0"/>
    <n v="0"/>
    <n v="0"/>
    <n v="0"/>
    <n v="0"/>
    <n v="0"/>
    <n v="0"/>
    <n v="0"/>
    <n v="0"/>
    <n v="0"/>
    <n v="0"/>
    <x v="15"/>
  </r>
  <r>
    <n v="195"/>
    <x v="0"/>
    <m/>
    <m/>
    <m/>
    <m/>
    <m/>
    <m/>
    <m/>
    <m/>
    <m/>
    <m/>
    <m/>
    <m/>
    <m/>
    <m/>
    <m/>
    <m/>
    <m/>
    <m/>
    <n v="0"/>
    <n v="0"/>
    <n v="0"/>
    <n v="0"/>
    <n v="0"/>
    <n v="0"/>
    <n v="0"/>
    <n v="0"/>
    <n v="0"/>
    <n v="0"/>
    <n v="0"/>
    <n v="0"/>
    <n v="0"/>
    <x v="15"/>
  </r>
  <r>
    <n v="196"/>
    <x v="0"/>
    <m/>
    <m/>
    <m/>
    <m/>
    <m/>
    <m/>
    <m/>
    <m/>
    <m/>
    <m/>
    <m/>
    <m/>
    <m/>
    <m/>
    <m/>
    <m/>
    <m/>
    <m/>
    <n v="0"/>
    <n v="0"/>
    <n v="0"/>
    <n v="0"/>
    <n v="0"/>
    <n v="0"/>
    <n v="0"/>
    <n v="0"/>
    <n v="0"/>
    <n v="0"/>
    <n v="0"/>
    <n v="0"/>
    <n v="0"/>
    <x v="15"/>
  </r>
  <r>
    <n v="197"/>
    <x v="0"/>
    <m/>
    <m/>
    <m/>
    <m/>
    <m/>
    <m/>
    <m/>
    <m/>
    <m/>
    <m/>
    <m/>
    <m/>
    <m/>
    <m/>
    <m/>
    <m/>
    <m/>
    <m/>
    <n v="0"/>
    <n v="0"/>
    <n v="0"/>
    <n v="0"/>
    <n v="0"/>
    <n v="0"/>
    <n v="0"/>
    <n v="0"/>
    <n v="0"/>
    <n v="0"/>
    <n v="0"/>
    <n v="0"/>
    <n v="0"/>
    <x v="15"/>
  </r>
  <r>
    <n v="198"/>
    <x v="0"/>
    <m/>
    <m/>
    <m/>
    <m/>
    <m/>
    <m/>
    <m/>
    <m/>
    <m/>
    <m/>
    <m/>
    <m/>
    <m/>
    <m/>
    <m/>
    <m/>
    <m/>
    <m/>
    <n v="0"/>
    <n v="0"/>
    <n v="0"/>
    <n v="0"/>
    <n v="0"/>
    <n v="0"/>
    <n v="0"/>
    <n v="0"/>
    <n v="0"/>
    <n v="0"/>
    <n v="0"/>
    <n v="0"/>
    <n v="0"/>
    <x v="15"/>
  </r>
  <r>
    <n v="199"/>
    <x v="0"/>
    <m/>
    <m/>
    <m/>
    <m/>
    <m/>
    <m/>
    <m/>
    <m/>
    <m/>
    <m/>
    <m/>
    <m/>
    <m/>
    <m/>
    <m/>
    <m/>
    <m/>
    <m/>
    <n v="0"/>
    <n v="0"/>
    <n v="0"/>
    <n v="0"/>
    <n v="0"/>
    <n v="0"/>
    <n v="0"/>
    <n v="0"/>
    <n v="0"/>
    <n v="0"/>
    <n v="0"/>
    <n v="0"/>
    <n v="0"/>
    <x v="15"/>
  </r>
  <r>
    <n v="200"/>
    <x v="0"/>
    <m/>
    <m/>
    <m/>
    <m/>
    <m/>
    <m/>
    <m/>
    <m/>
    <m/>
    <m/>
    <m/>
    <m/>
    <m/>
    <m/>
    <m/>
    <m/>
    <m/>
    <m/>
    <n v="0"/>
    <n v="0"/>
    <n v="0"/>
    <n v="0"/>
    <n v="0"/>
    <n v="0"/>
    <n v="0"/>
    <n v="0"/>
    <n v="0"/>
    <n v="0"/>
    <n v="0"/>
    <n v="0"/>
    <n v="0"/>
    <x v="15"/>
  </r>
  <r>
    <m/>
    <x v="0"/>
    <m/>
    <m/>
    <m/>
    <m/>
    <m/>
    <m/>
    <m/>
    <m/>
    <m/>
    <m/>
    <m/>
    <m/>
    <m/>
    <m/>
    <m/>
    <m/>
    <m/>
    <m/>
    <m/>
    <m/>
    <m/>
    <m/>
    <m/>
    <m/>
    <m/>
    <m/>
    <m/>
    <m/>
    <m/>
    <m/>
    <m/>
    <x v="0"/>
  </r>
  <r>
    <s v="Sub-awards"/>
    <x v="0"/>
    <m/>
    <m/>
    <m/>
    <m/>
    <m/>
    <m/>
    <m/>
    <m/>
    <m/>
    <m/>
    <m/>
    <m/>
    <m/>
    <m/>
    <m/>
    <m/>
    <m/>
    <m/>
    <n v="0"/>
    <n v="0"/>
    <n v="0"/>
    <n v="0"/>
    <n v="0"/>
    <n v="0"/>
    <n v="0"/>
    <n v="0"/>
    <n v="0"/>
    <n v="0"/>
    <n v="0"/>
    <n v="0"/>
    <n v="0"/>
    <x v="16"/>
  </r>
  <r>
    <m/>
    <x v="1"/>
    <s v="Sub-award Organization"/>
    <s v="Scope of Sub-award"/>
    <s v="N/A"/>
    <s v="Period 1 _x000a_Amount"/>
    <s v="Period 2 _x000a_Amount"/>
    <s v="Period 3 _x000a_Amount"/>
    <s v="Period 4 _x000a_Amount"/>
    <s v="Period 5 _x000a_Amount"/>
    <s v="Period 6 _x000a_Amount"/>
    <s v="Period 7 _x000a_Amount"/>
    <s v="Period 8 _x000a_Amount"/>
    <s v="Period 9 _x000a_Amount"/>
    <s v="Period 10 _x000a_Amount"/>
    <s v="Sub-award Type"/>
    <s v="% Indirect Cost"/>
    <s v="Notes (optional)"/>
    <s v="Addtl. Attribute 1 (optional)"/>
    <s v="Addtl. Attribute 2 (optional)"/>
    <s v="Period 1 Sub-award Cost"/>
    <s v="Period 2 Sub-award Cost"/>
    <s v="Period 3 Sub-award Cost"/>
    <s v="Period 4 Sub-award Cost"/>
    <s v="Period 5 Sub-award Cost"/>
    <s v="Period 6 Sub-award Cost"/>
    <s v="Period 7 Sub-award Cost"/>
    <s v="Period 8 Sub-award Cost"/>
    <s v="Period 9 Sub-award Cost"/>
    <s v="Period 10 Sub-award Cost"/>
    <s v="Total Sub-award Cost"/>
    <s v="Total Number of Units"/>
    <s v="% of Total Amount"/>
    <x v="17"/>
  </r>
  <r>
    <n v="1"/>
    <x v="0"/>
    <m/>
    <m/>
    <n v="1"/>
    <m/>
    <m/>
    <m/>
    <m/>
    <m/>
    <m/>
    <m/>
    <m/>
    <m/>
    <m/>
    <m/>
    <m/>
    <m/>
    <m/>
    <m/>
    <n v="0"/>
    <n v="0"/>
    <n v="0"/>
    <n v="0"/>
    <n v="0"/>
    <n v="0"/>
    <n v="0"/>
    <n v="0"/>
    <n v="0"/>
    <n v="0"/>
    <n v="0"/>
    <n v="0"/>
    <n v="0"/>
    <x v="18"/>
  </r>
  <r>
    <n v="2"/>
    <x v="0"/>
    <m/>
    <m/>
    <n v="1"/>
    <m/>
    <m/>
    <m/>
    <m/>
    <m/>
    <m/>
    <m/>
    <m/>
    <m/>
    <m/>
    <m/>
    <m/>
    <s v="supplement"/>
    <m/>
    <m/>
    <n v="0"/>
    <n v="0"/>
    <n v="0"/>
    <n v="0"/>
    <n v="0"/>
    <n v="0"/>
    <n v="0"/>
    <n v="0"/>
    <n v="0"/>
    <n v="0"/>
    <n v="0"/>
    <n v="0"/>
    <n v="0"/>
    <x v="18"/>
  </r>
  <r>
    <n v="3"/>
    <x v="0"/>
    <m/>
    <m/>
    <n v="1"/>
    <m/>
    <m/>
    <m/>
    <m/>
    <m/>
    <m/>
    <m/>
    <m/>
    <m/>
    <m/>
    <m/>
    <m/>
    <m/>
    <m/>
    <m/>
    <n v="0"/>
    <n v="0"/>
    <n v="0"/>
    <n v="0"/>
    <n v="0"/>
    <n v="0"/>
    <n v="0"/>
    <n v="0"/>
    <n v="0"/>
    <n v="0"/>
    <n v="0"/>
    <n v="0"/>
    <n v="0"/>
    <x v="18"/>
  </r>
  <r>
    <n v="4"/>
    <x v="0"/>
    <m/>
    <m/>
    <n v="1"/>
    <m/>
    <m/>
    <m/>
    <m/>
    <m/>
    <m/>
    <m/>
    <m/>
    <m/>
    <m/>
    <m/>
    <m/>
    <m/>
    <m/>
    <m/>
    <n v="0"/>
    <n v="0"/>
    <n v="0"/>
    <n v="0"/>
    <n v="0"/>
    <n v="0"/>
    <n v="0"/>
    <n v="0"/>
    <n v="0"/>
    <n v="0"/>
    <n v="0"/>
    <n v="0"/>
    <n v="0"/>
    <x v="18"/>
  </r>
  <r>
    <n v="5"/>
    <x v="0"/>
    <m/>
    <m/>
    <n v="1"/>
    <m/>
    <m/>
    <m/>
    <m/>
    <m/>
    <m/>
    <m/>
    <m/>
    <m/>
    <m/>
    <m/>
    <m/>
    <m/>
    <m/>
    <m/>
    <n v="0"/>
    <n v="0"/>
    <n v="0"/>
    <n v="0"/>
    <n v="0"/>
    <n v="0"/>
    <n v="0"/>
    <n v="0"/>
    <n v="0"/>
    <n v="0"/>
    <n v="0"/>
    <n v="0"/>
    <n v="0"/>
    <x v="18"/>
  </r>
  <r>
    <n v="6"/>
    <x v="0"/>
    <m/>
    <m/>
    <n v="1"/>
    <m/>
    <m/>
    <m/>
    <m/>
    <m/>
    <m/>
    <m/>
    <m/>
    <m/>
    <m/>
    <m/>
    <m/>
    <m/>
    <m/>
    <m/>
    <n v="0"/>
    <n v="0"/>
    <n v="0"/>
    <n v="0"/>
    <n v="0"/>
    <n v="0"/>
    <n v="0"/>
    <n v="0"/>
    <n v="0"/>
    <n v="0"/>
    <n v="0"/>
    <n v="0"/>
    <n v="0"/>
    <x v="18"/>
  </r>
  <r>
    <n v="7"/>
    <x v="0"/>
    <m/>
    <m/>
    <n v="1"/>
    <m/>
    <m/>
    <m/>
    <m/>
    <m/>
    <m/>
    <m/>
    <m/>
    <m/>
    <m/>
    <m/>
    <m/>
    <m/>
    <m/>
    <m/>
    <n v="0"/>
    <n v="0"/>
    <n v="0"/>
    <n v="0"/>
    <n v="0"/>
    <n v="0"/>
    <n v="0"/>
    <n v="0"/>
    <n v="0"/>
    <n v="0"/>
    <n v="0"/>
    <n v="0"/>
    <n v="0"/>
    <x v="18"/>
  </r>
  <r>
    <n v="8"/>
    <x v="0"/>
    <m/>
    <m/>
    <n v="1"/>
    <m/>
    <m/>
    <m/>
    <m/>
    <m/>
    <m/>
    <m/>
    <m/>
    <m/>
    <m/>
    <m/>
    <m/>
    <m/>
    <m/>
    <m/>
    <n v="0"/>
    <n v="0"/>
    <n v="0"/>
    <n v="0"/>
    <n v="0"/>
    <n v="0"/>
    <n v="0"/>
    <n v="0"/>
    <n v="0"/>
    <n v="0"/>
    <n v="0"/>
    <n v="0"/>
    <n v="0"/>
    <x v="18"/>
  </r>
  <r>
    <n v="9"/>
    <x v="0"/>
    <m/>
    <m/>
    <n v="1"/>
    <m/>
    <m/>
    <m/>
    <m/>
    <m/>
    <m/>
    <m/>
    <m/>
    <m/>
    <m/>
    <m/>
    <m/>
    <m/>
    <m/>
    <m/>
    <n v="0"/>
    <n v="0"/>
    <n v="0"/>
    <n v="0"/>
    <n v="0"/>
    <n v="0"/>
    <n v="0"/>
    <n v="0"/>
    <n v="0"/>
    <n v="0"/>
    <n v="0"/>
    <n v="0"/>
    <n v="0"/>
    <x v="18"/>
  </r>
  <r>
    <n v="10"/>
    <x v="0"/>
    <m/>
    <m/>
    <n v="1"/>
    <m/>
    <m/>
    <m/>
    <m/>
    <m/>
    <m/>
    <m/>
    <m/>
    <m/>
    <m/>
    <m/>
    <m/>
    <m/>
    <m/>
    <m/>
    <n v="0"/>
    <n v="0"/>
    <n v="0"/>
    <n v="0"/>
    <n v="0"/>
    <n v="0"/>
    <n v="0"/>
    <n v="0"/>
    <n v="0"/>
    <n v="0"/>
    <n v="0"/>
    <n v="0"/>
    <n v="0"/>
    <x v="18"/>
  </r>
  <r>
    <n v="11"/>
    <x v="0"/>
    <m/>
    <m/>
    <n v="1"/>
    <m/>
    <m/>
    <m/>
    <m/>
    <m/>
    <m/>
    <m/>
    <m/>
    <m/>
    <m/>
    <m/>
    <m/>
    <m/>
    <m/>
    <m/>
    <n v="0"/>
    <n v="0"/>
    <n v="0"/>
    <n v="0"/>
    <n v="0"/>
    <n v="0"/>
    <n v="0"/>
    <n v="0"/>
    <n v="0"/>
    <n v="0"/>
    <n v="0"/>
    <n v="0"/>
    <n v="0"/>
    <x v="18"/>
  </r>
  <r>
    <n v="12"/>
    <x v="0"/>
    <m/>
    <m/>
    <n v="1"/>
    <m/>
    <m/>
    <m/>
    <m/>
    <m/>
    <m/>
    <m/>
    <m/>
    <m/>
    <m/>
    <m/>
    <m/>
    <m/>
    <m/>
    <m/>
    <n v="0"/>
    <n v="0"/>
    <n v="0"/>
    <n v="0"/>
    <n v="0"/>
    <n v="0"/>
    <n v="0"/>
    <n v="0"/>
    <n v="0"/>
    <n v="0"/>
    <n v="0"/>
    <n v="0"/>
    <n v="0"/>
    <x v="18"/>
  </r>
  <r>
    <n v="13"/>
    <x v="0"/>
    <m/>
    <m/>
    <n v="1"/>
    <m/>
    <m/>
    <m/>
    <m/>
    <m/>
    <m/>
    <m/>
    <m/>
    <m/>
    <m/>
    <m/>
    <m/>
    <m/>
    <m/>
    <m/>
    <n v="0"/>
    <n v="0"/>
    <n v="0"/>
    <n v="0"/>
    <n v="0"/>
    <n v="0"/>
    <n v="0"/>
    <n v="0"/>
    <n v="0"/>
    <n v="0"/>
    <n v="0"/>
    <n v="0"/>
    <n v="0"/>
    <x v="18"/>
  </r>
  <r>
    <n v="14"/>
    <x v="0"/>
    <m/>
    <m/>
    <n v="1"/>
    <m/>
    <m/>
    <m/>
    <m/>
    <m/>
    <m/>
    <m/>
    <m/>
    <m/>
    <m/>
    <m/>
    <m/>
    <m/>
    <m/>
    <m/>
    <n v="0"/>
    <n v="0"/>
    <n v="0"/>
    <n v="0"/>
    <n v="0"/>
    <n v="0"/>
    <n v="0"/>
    <n v="0"/>
    <n v="0"/>
    <n v="0"/>
    <n v="0"/>
    <n v="0"/>
    <n v="0"/>
    <x v="18"/>
  </r>
  <r>
    <n v="15"/>
    <x v="0"/>
    <m/>
    <m/>
    <n v="1"/>
    <m/>
    <m/>
    <m/>
    <m/>
    <m/>
    <m/>
    <m/>
    <m/>
    <m/>
    <m/>
    <m/>
    <m/>
    <m/>
    <m/>
    <m/>
    <n v="0"/>
    <n v="0"/>
    <n v="0"/>
    <n v="0"/>
    <n v="0"/>
    <n v="0"/>
    <n v="0"/>
    <n v="0"/>
    <n v="0"/>
    <n v="0"/>
    <n v="0"/>
    <n v="0"/>
    <n v="0"/>
    <x v="18"/>
  </r>
  <r>
    <n v="16"/>
    <x v="0"/>
    <m/>
    <m/>
    <n v="1"/>
    <m/>
    <m/>
    <m/>
    <m/>
    <m/>
    <m/>
    <m/>
    <m/>
    <m/>
    <m/>
    <m/>
    <m/>
    <m/>
    <m/>
    <m/>
    <n v="0"/>
    <n v="0"/>
    <n v="0"/>
    <n v="0"/>
    <n v="0"/>
    <n v="0"/>
    <n v="0"/>
    <n v="0"/>
    <n v="0"/>
    <n v="0"/>
    <n v="0"/>
    <n v="0"/>
    <n v="0"/>
    <x v="18"/>
  </r>
  <r>
    <n v="17"/>
    <x v="0"/>
    <m/>
    <m/>
    <n v="1"/>
    <m/>
    <m/>
    <m/>
    <m/>
    <m/>
    <m/>
    <m/>
    <m/>
    <m/>
    <m/>
    <m/>
    <m/>
    <m/>
    <m/>
    <m/>
    <n v="0"/>
    <n v="0"/>
    <n v="0"/>
    <n v="0"/>
    <n v="0"/>
    <n v="0"/>
    <n v="0"/>
    <n v="0"/>
    <n v="0"/>
    <n v="0"/>
    <n v="0"/>
    <n v="0"/>
    <n v="0"/>
    <x v="18"/>
  </r>
  <r>
    <n v="18"/>
    <x v="0"/>
    <m/>
    <m/>
    <n v="1"/>
    <m/>
    <m/>
    <m/>
    <m/>
    <m/>
    <m/>
    <m/>
    <m/>
    <m/>
    <m/>
    <m/>
    <m/>
    <m/>
    <m/>
    <m/>
    <n v="0"/>
    <n v="0"/>
    <n v="0"/>
    <n v="0"/>
    <n v="0"/>
    <n v="0"/>
    <n v="0"/>
    <n v="0"/>
    <n v="0"/>
    <n v="0"/>
    <n v="0"/>
    <n v="0"/>
    <n v="0"/>
    <x v="18"/>
  </r>
  <r>
    <n v="19"/>
    <x v="0"/>
    <m/>
    <m/>
    <n v="1"/>
    <m/>
    <m/>
    <m/>
    <m/>
    <m/>
    <m/>
    <m/>
    <m/>
    <m/>
    <m/>
    <m/>
    <m/>
    <m/>
    <m/>
    <m/>
    <n v="0"/>
    <n v="0"/>
    <n v="0"/>
    <n v="0"/>
    <n v="0"/>
    <n v="0"/>
    <n v="0"/>
    <n v="0"/>
    <n v="0"/>
    <n v="0"/>
    <n v="0"/>
    <n v="0"/>
    <n v="0"/>
    <x v="18"/>
  </r>
  <r>
    <n v="20"/>
    <x v="0"/>
    <m/>
    <m/>
    <n v="1"/>
    <m/>
    <m/>
    <m/>
    <m/>
    <m/>
    <m/>
    <m/>
    <m/>
    <m/>
    <m/>
    <m/>
    <m/>
    <m/>
    <m/>
    <m/>
    <n v="0"/>
    <n v="0"/>
    <n v="0"/>
    <n v="0"/>
    <n v="0"/>
    <n v="0"/>
    <n v="0"/>
    <n v="0"/>
    <n v="0"/>
    <n v="0"/>
    <n v="0"/>
    <n v="0"/>
    <n v="0"/>
    <x v="18"/>
  </r>
  <r>
    <n v="21"/>
    <x v="0"/>
    <m/>
    <m/>
    <n v="1"/>
    <m/>
    <m/>
    <m/>
    <m/>
    <m/>
    <m/>
    <m/>
    <m/>
    <m/>
    <m/>
    <m/>
    <m/>
    <m/>
    <m/>
    <m/>
    <n v="0"/>
    <n v="0"/>
    <n v="0"/>
    <n v="0"/>
    <n v="0"/>
    <n v="0"/>
    <n v="0"/>
    <n v="0"/>
    <n v="0"/>
    <n v="0"/>
    <n v="0"/>
    <n v="0"/>
    <n v="0"/>
    <x v="18"/>
  </r>
  <r>
    <n v="22"/>
    <x v="0"/>
    <m/>
    <m/>
    <n v="1"/>
    <m/>
    <m/>
    <m/>
    <m/>
    <m/>
    <m/>
    <m/>
    <m/>
    <m/>
    <m/>
    <m/>
    <m/>
    <m/>
    <m/>
    <m/>
    <n v="0"/>
    <n v="0"/>
    <n v="0"/>
    <n v="0"/>
    <n v="0"/>
    <n v="0"/>
    <n v="0"/>
    <n v="0"/>
    <n v="0"/>
    <n v="0"/>
    <n v="0"/>
    <n v="0"/>
    <n v="0"/>
    <x v="18"/>
  </r>
  <r>
    <n v="23"/>
    <x v="0"/>
    <m/>
    <m/>
    <n v="1"/>
    <m/>
    <m/>
    <m/>
    <m/>
    <m/>
    <m/>
    <m/>
    <m/>
    <m/>
    <m/>
    <m/>
    <m/>
    <m/>
    <m/>
    <m/>
    <n v="0"/>
    <n v="0"/>
    <n v="0"/>
    <n v="0"/>
    <n v="0"/>
    <n v="0"/>
    <n v="0"/>
    <n v="0"/>
    <n v="0"/>
    <n v="0"/>
    <n v="0"/>
    <n v="0"/>
    <n v="0"/>
    <x v="18"/>
  </r>
  <r>
    <n v="24"/>
    <x v="0"/>
    <m/>
    <m/>
    <n v="1"/>
    <m/>
    <m/>
    <m/>
    <m/>
    <m/>
    <m/>
    <m/>
    <m/>
    <m/>
    <m/>
    <m/>
    <m/>
    <m/>
    <m/>
    <m/>
    <n v="0"/>
    <n v="0"/>
    <n v="0"/>
    <n v="0"/>
    <n v="0"/>
    <n v="0"/>
    <n v="0"/>
    <n v="0"/>
    <n v="0"/>
    <n v="0"/>
    <n v="0"/>
    <n v="0"/>
    <n v="0"/>
    <x v="18"/>
  </r>
  <r>
    <n v="25"/>
    <x v="0"/>
    <m/>
    <m/>
    <n v="1"/>
    <m/>
    <m/>
    <m/>
    <m/>
    <m/>
    <m/>
    <m/>
    <m/>
    <m/>
    <m/>
    <m/>
    <m/>
    <m/>
    <m/>
    <m/>
    <n v="0"/>
    <n v="0"/>
    <n v="0"/>
    <n v="0"/>
    <n v="0"/>
    <n v="0"/>
    <n v="0"/>
    <n v="0"/>
    <n v="0"/>
    <n v="0"/>
    <n v="0"/>
    <n v="0"/>
    <n v="0"/>
    <x v="18"/>
  </r>
  <r>
    <n v="26"/>
    <x v="0"/>
    <m/>
    <m/>
    <n v="1"/>
    <m/>
    <m/>
    <m/>
    <m/>
    <m/>
    <m/>
    <m/>
    <m/>
    <m/>
    <m/>
    <m/>
    <m/>
    <m/>
    <m/>
    <m/>
    <n v="0"/>
    <n v="0"/>
    <n v="0"/>
    <n v="0"/>
    <n v="0"/>
    <n v="0"/>
    <n v="0"/>
    <n v="0"/>
    <n v="0"/>
    <n v="0"/>
    <n v="0"/>
    <n v="0"/>
    <n v="0"/>
    <x v="18"/>
  </r>
  <r>
    <n v="27"/>
    <x v="0"/>
    <m/>
    <m/>
    <n v="1"/>
    <m/>
    <m/>
    <m/>
    <m/>
    <m/>
    <m/>
    <m/>
    <m/>
    <m/>
    <m/>
    <m/>
    <m/>
    <m/>
    <m/>
    <m/>
    <n v="0"/>
    <n v="0"/>
    <n v="0"/>
    <n v="0"/>
    <n v="0"/>
    <n v="0"/>
    <n v="0"/>
    <n v="0"/>
    <n v="0"/>
    <n v="0"/>
    <n v="0"/>
    <n v="0"/>
    <n v="0"/>
    <x v="18"/>
  </r>
  <r>
    <n v="28"/>
    <x v="0"/>
    <m/>
    <m/>
    <n v="1"/>
    <m/>
    <m/>
    <m/>
    <m/>
    <m/>
    <m/>
    <m/>
    <m/>
    <m/>
    <m/>
    <m/>
    <m/>
    <m/>
    <m/>
    <m/>
    <n v="0"/>
    <n v="0"/>
    <n v="0"/>
    <n v="0"/>
    <n v="0"/>
    <n v="0"/>
    <n v="0"/>
    <n v="0"/>
    <n v="0"/>
    <n v="0"/>
    <n v="0"/>
    <n v="0"/>
    <n v="0"/>
    <x v="18"/>
  </r>
  <r>
    <n v="29"/>
    <x v="0"/>
    <m/>
    <m/>
    <n v="1"/>
    <m/>
    <m/>
    <m/>
    <m/>
    <m/>
    <m/>
    <m/>
    <m/>
    <m/>
    <m/>
    <m/>
    <m/>
    <m/>
    <m/>
    <m/>
    <n v="0"/>
    <n v="0"/>
    <n v="0"/>
    <n v="0"/>
    <n v="0"/>
    <n v="0"/>
    <n v="0"/>
    <n v="0"/>
    <n v="0"/>
    <n v="0"/>
    <n v="0"/>
    <n v="0"/>
    <n v="0"/>
    <x v="18"/>
  </r>
  <r>
    <n v="30"/>
    <x v="0"/>
    <m/>
    <m/>
    <n v="1"/>
    <m/>
    <m/>
    <m/>
    <m/>
    <m/>
    <m/>
    <m/>
    <m/>
    <m/>
    <m/>
    <m/>
    <m/>
    <m/>
    <m/>
    <m/>
    <n v="0"/>
    <n v="0"/>
    <n v="0"/>
    <n v="0"/>
    <n v="0"/>
    <n v="0"/>
    <n v="0"/>
    <n v="0"/>
    <n v="0"/>
    <n v="0"/>
    <n v="0"/>
    <n v="0"/>
    <n v="0"/>
    <x v="18"/>
  </r>
  <r>
    <n v="31"/>
    <x v="0"/>
    <m/>
    <m/>
    <n v="1"/>
    <m/>
    <m/>
    <m/>
    <m/>
    <m/>
    <m/>
    <m/>
    <m/>
    <m/>
    <m/>
    <m/>
    <m/>
    <m/>
    <m/>
    <m/>
    <n v="0"/>
    <n v="0"/>
    <n v="0"/>
    <n v="0"/>
    <n v="0"/>
    <n v="0"/>
    <n v="0"/>
    <n v="0"/>
    <n v="0"/>
    <n v="0"/>
    <n v="0"/>
    <n v="0"/>
    <n v="0"/>
    <x v="18"/>
  </r>
  <r>
    <n v="32"/>
    <x v="0"/>
    <m/>
    <m/>
    <n v="1"/>
    <m/>
    <m/>
    <m/>
    <m/>
    <m/>
    <m/>
    <m/>
    <m/>
    <m/>
    <m/>
    <m/>
    <m/>
    <m/>
    <m/>
    <m/>
    <n v="0"/>
    <n v="0"/>
    <n v="0"/>
    <n v="0"/>
    <n v="0"/>
    <n v="0"/>
    <n v="0"/>
    <n v="0"/>
    <n v="0"/>
    <n v="0"/>
    <n v="0"/>
    <n v="0"/>
    <n v="0"/>
    <x v="18"/>
  </r>
  <r>
    <n v="33"/>
    <x v="0"/>
    <m/>
    <m/>
    <n v="1"/>
    <m/>
    <m/>
    <m/>
    <m/>
    <m/>
    <m/>
    <m/>
    <m/>
    <m/>
    <m/>
    <m/>
    <m/>
    <m/>
    <m/>
    <m/>
    <n v="0"/>
    <n v="0"/>
    <n v="0"/>
    <n v="0"/>
    <n v="0"/>
    <n v="0"/>
    <n v="0"/>
    <n v="0"/>
    <n v="0"/>
    <n v="0"/>
    <n v="0"/>
    <n v="0"/>
    <n v="0"/>
    <x v="18"/>
  </r>
  <r>
    <n v="34"/>
    <x v="0"/>
    <m/>
    <m/>
    <n v="1"/>
    <m/>
    <m/>
    <m/>
    <m/>
    <m/>
    <m/>
    <m/>
    <m/>
    <m/>
    <m/>
    <m/>
    <m/>
    <m/>
    <m/>
    <m/>
    <n v="0"/>
    <n v="0"/>
    <n v="0"/>
    <n v="0"/>
    <n v="0"/>
    <n v="0"/>
    <n v="0"/>
    <n v="0"/>
    <n v="0"/>
    <n v="0"/>
    <n v="0"/>
    <n v="0"/>
    <n v="0"/>
    <x v="18"/>
  </r>
  <r>
    <n v="35"/>
    <x v="0"/>
    <m/>
    <m/>
    <n v="1"/>
    <m/>
    <m/>
    <m/>
    <m/>
    <m/>
    <m/>
    <m/>
    <m/>
    <m/>
    <m/>
    <m/>
    <m/>
    <m/>
    <m/>
    <m/>
    <n v="0"/>
    <n v="0"/>
    <n v="0"/>
    <n v="0"/>
    <n v="0"/>
    <n v="0"/>
    <n v="0"/>
    <n v="0"/>
    <n v="0"/>
    <n v="0"/>
    <n v="0"/>
    <n v="0"/>
    <n v="0"/>
    <x v="18"/>
  </r>
  <r>
    <n v="36"/>
    <x v="0"/>
    <m/>
    <m/>
    <n v="1"/>
    <m/>
    <m/>
    <m/>
    <m/>
    <m/>
    <m/>
    <m/>
    <m/>
    <m/>
    <m/>
    <m/>
    <m/>
    <m/>
    <m/>
    <m/>
    <n v="0"/>
    <n v="0"/>
    <n v="0"/>
    <n v="0"/>
    <n v="0"/>
    <n v="0"/>
    <n v="0"/>
    <n v="0"/>
    <n v="0"/>
    <n v="0"/>
    <n v="0"/>
    <n v="0"/>
    <n v="0"/>
    <x v="18"/>
  </r>
  <r>
    <n v="37"/>
    <x v="0"/>
    <m/>
    <m/>
    <n v="1"/>
    <m/>
    <m/>
    <m/>
    <m/>
    <m/>
    <m/>
    <m/>
    <m/>
    <m/>
    <m/>
    <m/>
    <m/>
    <m/>
    <m/>
    <m/>
    <n v="0"/>
    <n v="0"/>
    <n v="0"/>
    <n v="0"/>
    <n v="0"/>
    <n v="0"/>
    <n v="0"/>
    <n v="0"/>
    <n v="0"/>
    <n v="0"/>
    <n v="0"/>
    <n v="0"/>
    <n v="0"/>
    <x v="18"/>
  </r>
  <r>
    <n v="38"/>
    <x v="0"/>
    <m/>
    <m/>
    <n v="1"/>
    <m/>
    <m/>
    <m/>
    <m/>
    <m/>
    <m/>
    <m/>
    <m/>
    <m/>
    <m/>
    <m/>
    <m/>
    <m/>
    <m/>
    <m/>
    <n v="0"/>
    <n v="0"/>
    <n v="0"/>
    <n v="0"/>
    <n v="0"/>
    <n v="0"/>
    <n v="0"/>
    <n v="0"/>
    <n v="0"/>
    <n v="0"/>
    <n v="0"/>
    <n v="0"/>
    <n v="0"/>
    <x v="18"/>
  </r>
  <r>
    <n v="39"/>
    <x v="0"/>
    <m/>
    <m/>
    <n v="1"/>
    <m/>
    <m/>
    <m/>
    <m/>
    <m/>
    <m/>
    <m/>
    <m/>
    <m/>
    <m/>
    <m/>
    <m/>
    <m/>
    <m/>
    <m/>
    <n v="0"/>
    <n v="0"/>
    <n v="0"/>
    <n v="0"/>
    <n v="0"/>
    <n v="0"/>
    <n v="0"/>
    <n v="0"/>
    <n v="0"/>
    <n v="0"/>
    <n v="0"/>
    <n v="0"/>
    <n v="0"/>
    <x v="18"/>
  </r>
  <r>
    <n v="40"/>
    <x v="0"/>
    <m/>
    <m/>
    <n v="1"/>
    <m/>
    <m/>
    <m/>
    <m/>
    <m/>
    <m/>
    <m/>
    <m/>
    <m/>
    <m/>
    <m/>
    <m/>
    <m/>
    <m/>
    <m/>
    <n v="0"/>
    <n v="0"/>
    <n v="0"/>
    <n v="0"/>
    <n v="0"/>
    <n v="0"/>
    <n v="0"/>
    <n v="0"/>
    <n v="0"/>
    <n v="0"/>
    <n v="0"/>
    <n v="0"/>
    <n v="0"/>
    <x v="18"/>
  </r>
  <r>
    <n v="41"/>
    <x v="0"/>
    <m/>
    <m/>
    <n v="1"/>
    <m/>
    <m/>
    <m/>
    <m/>
    <m/>
    <m/>
    <m/>
    <m/>
    <m/>
    <m/>
    <m/>
    <m/>
    <m/>
    <m/>
    <m/>
    <n v="0"/>
    <n v="0"/>
    <n v="0"/>
    <n v="0"/>
    <n v="0"/>
    <n v="0"/>
    <n v="0"/>
    <n v="0"/>
    <n v="0"/>
    <n v="0"/>
    <n v="0"/>
    <n v="0"/>
    <n v="0"/>
    <x v="18"/>
  </r>
  <r>
    <n v="42"/>
    <x v="0"/>
    <m/>
    <m/>
    <n v="1"/>
    <m/>
    <m/>
    <m/>
    <m/>
    <m/>
    <m/>
    <m/>
    <m/>
    <m/>
    <m/>
    <m/>
    <m/>
    <m/>
    <m/>
    <m/>
    <n v="0"/>
    <n v="0"/>
    <n v="0"/>
    <n v="0"/>
    <n v="0"/>
    <n v="0"/>
    <n v="0"/>
    <n v="0"/>
    <n v="0"/>
    <n v="0"/>
    <n v="0"/>
    <n v="0"/>
    <n v="0"/>
    <x v="18"/>
  </r>
  <r>
    <n v="43"/>
    <x v="0"/>
    <m/>
    <m/>
    <n v="1"/>
    <m/>
    <m/>
    <m/>
    <m/>
    <m/>
    <m/>
    <m/>
    <m/>
    <m/>
    <m/>
    <m/>
    <m/>
    <m/>
    <m/>
    <m/>
    <n v="0"/>
    <n v="0"/>
    <n v="0"/>
    <n v="0"/>
    <n v="0"/>
    <n v="0"/>
    <n v="0"/>
    <n v="0"/>
    <n v="0"/>
    <n v="0"/>
    <n v="0"/>
    <n v="0"/>
    <n v="0"/>
    <x v="18"/>
  </r>
  <r>
    <n v="44"/>
    <x v="0"/>
    <m/>
    <m/>
    <n v="1"/>
    <m/>
    <m/>
    <m/>
    <m/>
    <m/>
    <m/>
    <m/>
    <m/>
    <m/>
    <m/>
    <m/>
    <m/>
    <m/>
    <m/>
    <m/>
    <n v="0"/>
    <n v="0"/>
    <n v="0"/>
    <n v="0"/>
    <n v="0"/>
    <n v="0"/>
    <n v="0"/>
    <n v="0"/>
    <n v="0"/>
    <n v="0"/>
    <n v="0"/>
    <n v="0"/>
    <n v="0"/>
    <x v="18"/>
  </r>
  <r>
    <n v="45"/>
    <x v="0"/>
    <m/>
    <m/>
    <n v="1"/>
    <m/>
    <m/>
    <m/>
    <m/>
    <m/>
    <m/>
    <m/>
    <m/>
    <m/>
    <m/>
    <m/>
    <m/>
    <m/>
    <m/>
    <m/>
    <n v="0"/>
    <n v="0"/>
    <n v="0"/>
    <n v="0"/>
    <n v="0"/>
    <n v="0"/>
    <n v="0"/>
    <n v="0"/>
    <n v="0"/>
    <n v="0"/>
    <n v="0"/>
    <n v="0"/>
    <n v="0"/>
    <x v="18"/>
  </r>
  <r>
    <n v="46"/>
    <x v="0"/>
    <m/>
    <m/>
    <n v="1"/>
    <m/>
    <m/>
    <m/>
    <m/>
    <m/>
    <m/>
    <m/>
    <m/>
    <m/>
    <m/>
    <m/>
    <m/>
    <m/>
    <m/>
    <m/>
    <n v="0"/>
    <n v="0"/>
    <n v="0"/>
    <n v="0"/>
    <n v="0"/>
    <n v="0"/>
    <n v="0"/>
    <n v="0"/>
    <n v="0"/>
    <n v="0"/>
    <n v="0"/>
    <n v="0"/>
    <n v="0"/>
    <x v="18"/>
  </r>
  <r>
    <n v="47"/>
    <x v="0"/>
    <m/>
    <m/>
    <n v="1"/>
    <m/>
    <m/>
    <m/>
    <m/>
    <m/>
    <m/>
    <m/>
    <m/>
    <m/>
    <m/>
    <m/>
    <m/>
    <m/>
    <m/>
    <m/>
    <n v="0"/>
    <n v="0"/>
    <n v="0"/>
    <n v="0"/>
    <n v="0"/>
    <n v="0"/>
    <n v="0"/>
    <n v="0"/>
    <n v="0"/>
    <n v="0"/>
    <n v="0"/>
    <n v="0"/>
    <n v="0"/>
    <x v="18"/>
  </r>
  <r>
    <n v="48"/>
    <x v="0"/>
    <m/>
    <m/>
    <n v="1"/>
    <m/>
    <m/>
    <m/>
    <m/>
    <m/>
    <m/>
    <m/>
    <m/>
    <m/>
    <m/>
    <m/>
    <m/>
    <m/>
    <m/>
    <m/>
    <n v="0"/>
    <n v="0"/>
    <n v="0"/>
    <n v="0"/>
    <n v="0"/>
    <n v="0"/>
    <n v="0"/>
    <n v="0"/>
    <n v="0"/>
    <n v="0"/>
    <n v="0"/>
    <n v="0"/>
    <n v="0"/>
    <x v="18"/>
  </r>
  <r>
    <n v="49"/>
    <x v="0"/>
    <m/>
    <m/>
    <n v="1"/>
    <m/>
    <m/>
    <m/>
    <m/>
    <m/>
    <m/>
    <m/>
    <m/>
    <m/>
    <m/>
    <m/>
    <m/>
    <m/>
    <m/>
    <m/>
    <n v="0"/>
    <n v="0"/>
    <n v="0"/>
    <n v="0"/>
    <n v="0"/>
    <n v="0"/>
    <n v="0"/>
    <n v="0"/>
    <n v="0"/>
    <n v="0"/>
    <n v="0"/>
    <n v="0"/>
    <n v="0"/>
    <x v="18"/>
  </r>
  <r>
    <n v="50"/>
    <x v="0"/>
    <m/>
    <m/>
    <n v="1"/>
    <m/>
    <m/>
    <m/>
    <m/>
    <m/>
    <m/>
    <m/>
    <m/>
    <m/>
    <m/>
    <m/>
    <m/>
    <m/>
    <m/>
    <m/>
    <n v="0"/>
    <n v="0"/>
    <n v="0"/>
    <n v="0"/>
    <n v="0"/>
    <n v="0"/>
    <n v="0"/>
    <n v="0"/>
    <n v="0"/>
    <n v="0"/>
    <n v="0"/>
    <n v="0"/>
    <n v="0"/>
    <x v="18"/>
  </r>
  <r>
    <m/>
    <x v="0"/>
    <m/>
    <m/>
    <m/>
    <m/>
    <m/>
    <m/>
    <m/>
    <m/>
    <m/>
    <m/>
    <m/>
    <m/>
    <m/>
    <m/>
    <m/>
    <m/>
    <m/>
    <m/>
    <m/>
    <m/>
    <m/>
    <m/>
    <m/>
    <m/>
    <m/>
    <m/>
    <m/>
    <m/>
    <m/>
    <m/>
    <m/>
    <x v="0"/>
  </r>
  <r>
    <s v="Indirect Cost"/>
    <x v="0"/>
    <m/>
    <m/>
    <m/>
    <m/>
    <m/>
    <m/>
    <m/>
    <m/>
    <m/>
    <m/>
    <m/>
    <m/>
    <m/>
    <m/>
    <m/>
    <m/>
    <m/>
    <m/>
    <n v="0"/>
    <n v="0"/>
    <n v="0"/>
    <n v="0"/>
    <n v="0"/>
    <n v="0"/>
    <n v="0"/>
    <n v="0"/>
    <n v="0"/>
    <n v="0"/>
    <n v="0"/>
    <m/>
    <m/>
    <x v="19"/>
  </r>
  <r>
    <m/>
    <x v="0"/>
    <s v="Indirect Costs on Primary Grantee's Portion"/>
    <s v="Indirect Costs"/>
    <m/>
    <m/>
    <m/>
    <m/>
    <m/>
    <m/>
    <m/>
    <m/>
    <m/>
    <m/>
    <m/>
    <m/>
    <m/>
    <m/>
    <m/>
    <m/>
    <n v="0"/>
    <n v="0"/>
    <n v="0"/>
    <n v="0"/>
    <n v="0"/>
    <n v="0"/>
    <n v="0"/>
    <n v="0"/>
    <n v="0"/>
    <n v="0"/>
    <n v="0"/>
    <m/>
    <m/>
    <x v="20"/>
  </r>
  <r>
    <m/>
    <x v="0"/>
    <s v="Indirect Costs on Sub-award Portion"/>
    <s v="Indirect Costs"/>
    <m/>
    <m/>
    <m/>
    <m/>
    <m/>
    <m/>
    <m/>
    <m/>
    <m/>
    <m/>
    <m/>
    <m/>
    <m/>
    <m/>
    <m/>
    <m/>
    <n v="0"/>
    <n v="0"/>
    <n v="0"/>
    <n v="0"/>
    <n v="0"/>
    <n v="0"/>
    <n v="0"/>
    <n v="0"/>
    <n v="0"/>
    <n v="0"/>
    <n v="0"/>
    <m/>
    <m/>
    <x v="20"/>
  </r>
  <r>
    <m/>
    <x v="0"/>
    <m/>
    <m/>
    <m/>
    <m/>
    <m/>
    <m/>
    <m/>
    <m/>
    <m/>
    <m/>
    <m/>
    <m/>
    <m/>
    <m/>
    <m/>
    <m/>
    <m/>
    <m/>
    <m/>
    <m/>
    <m/>
    <m/>
    <m/>
    <m/>
    <m/>
    <m/>
    <m/>
    <m/>
    <m/>
    <m/>
    <m/>
    <x v="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13:C22" firstHeaderRow="1" firstDataRow="2" firstDataCol="1"/>
  <pivotFields count="34">
    <pivotField showAll="0"/>
    <pivotField axis="axisCol" showAll="0" defaultSubtotal="0">
      <items count="5">
        <item m="1" x="2"/>
        <item x="1"/>
        <item m="1" x="3"/>
        <item m="1" x="4"/>
        <item x="0"/>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defaultSubtotal="0"/>
    <pivotField axis="axisRow" showAll="0">
      <items count="23">
        <item h="1" x="0"/>
        <item x="3"/>
        <item x="6"/>
        <item x="9"/>
        <item x="12"/>
        <item x="15"/>
        <item x="18"/>
        <item h="1" x="8"/>
        <item h="1" x="7"/>
        <item h="1" x="10"/>
        <item h="1" m="1" x="21"/>
        <item h="1" x="2"/>
        <item h="1" x="1"/>
        <item h="1" x="5"/>
        <item h="1" x="4"/>
        <item h="1" x="19"/>
        <item x="20"/>
        <item h="1" x="11"/>
        <item h="1" x="13"/>
        <item h="1" x="14"/>
        <item h="1" x="16"/>
        <item h="1" x="17"/>
        <item t="default"/>
      </items>
    </pivotField>
  </pivotFields>
  <rowFields count="1">
    <field x="33"/>
  </rowFields>
  <rowItems count="8">
    <i>
      <x v="1"/>
    </i>
    <i>
      <x v="2"/>
    </i>
    <i>
      <x v="3"/>
    </i>
    <i>
      <x v="4"/>
    </i>
    <i>
      <x v="5"/>
    </i>
    <i>
      <x v="6"/>
    </i>
    <i>
      <x v="16"/>
    </i>
    <i t="grand">
      <x/>
    </i>
  </rowItems>
  <colFields count="1">
    <field x="1"/>
  </colFields>
  <colItems count="2">
    <i>
      <x v="4"/>
    </i>
    <i t="grand">
      <x/>
    </i>
  </colItems>
  <dataFields count="1">
    <dataField name="Sum of TOTAL AMOUNT" fld="30" baseField="33" baseItem="1" numFmtId="169"/>
  </dataFields>
  <formats count="7">
    <format dxfId="6">
      <pivotArea outline="0" collapsedLevelsAreSubtotals="1" fieldPosition="0"/>
    </format>
    <format dxfId="5">
      <pivotArea type="all" dataOnly="0" outline="0" fieldPosition="0"/>
    </format>
    <format dxfId="4">
      <pivotArea outline="0" collapsedLevelsAreSubtotals="1" fieldPosition="0"/>
    </format>
    <format dxfId="3">
      <pivotArea dataOnly="0" labelOnly="1" fieldPosition="0">
        <references count="1">
          <reference field="33" count="0"/>
        </references>
      </pivotArea>
    </format>
    <format dxfId="2">
      <pivotArea dataOnly="0" labelOnly="1" grandRow="1" outline="0" fieldPosition="0"/>
    </format>
    <format dxfId="1">
      <pivotArea dataOnly="0" labelOnly="1" fieldPosition="0">
        <references count="1">
          <reference field="1" count="1">
            <x v="4"/>
          </reference>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docs.gatesfoundation.org/documents/budget_template_instructions.docx" TargetMode="External"/><Relationship Id="rId18" Type="http://schemas.openxmlformats.org/officeDocument/2006/relationships/hyperlink" Target="https://docs.gatesfoundation.org/documents/budget_template_instructions.docx" TargetMode="External"/><Relationship Id="rId26" Type="http://schemas.openxmlformats.org/officeDocument/2006/relationships/hyperlink" Target="https://docs.gatesfoundation.org/documents/budget_template_instructions.docx" TargetMode="External"/><Relationship Id="rId39" Type="http://schemas.openxmlformats.org/officeDocument/2006/relationships/hyperlink" Target="https://docs.gatesfoundation.org/documents/budget_template_instructions.docx" TargetMode="External"/><Relationship Id="rId21" Type="http://schemas.openxmlformats.org/officeDocument/2006/relationships/hyperlink" Target="https://docs.gatesfoundation.org/documents/budget_template_instructions.docx" TargetMode="External"/><Relationship Id="rId34" Type="http://schemas.openxmlformats.org/officeDocument/2006/relationships/hyperlink" Target="https://docs.gatesfoundation.org/documents/budget_template_instructions.docx" TargetMode="External"/><Relationship Id="rId42" Type="http://schemas.openxmlformats.org/officeDocument/2006/relationships/hyperlink" Target="https://docs.gatesfoundation.org/documents/budget_template_instructions.docx" TargetMode="External"/><Relationship Id="rId47" Type="http://schemas.openxmlformats.org/officeDocument/2006/relationships/hyperlink" Target="https://docs.gatesfoundation.org/documents/budget_template_instructions.docx" TargetMode="External"/><Relationship Id="rId50" Type="http://schemas.openxmlformats.org/officeDocument/2006/relationships/hyperlink" Target="https://docs.gatesfoundation.org/documents/budget_template_instructions.docx" TargetMode="External"/><Relationship Id="rId55" Type="http://schemas.openxmlformats.org/officeDocument/2006/relationships/hyperlink" Target="https://docs.gatesfoundation.org/documents/budget_template_instructions.docx" TargetMode="External"/><Relationship Id="rId63" Type="http://schemas.openxmlformats.org/officeDocument/2006/relationships/printerSettings" Target="../printerSettings/printerSettings4.bin"/><Relationship Id="rId7" Type="http://schemas.openxmlformats.org/officeDocument/2006/relationships/hyperlink" Target="https://docs.gatesfoundation.org/documents/budget_template_instructions.docx" TargetMode="External"/><Relationship Id="rId2" Type="http://schemas.openxmlformats.org/officeDocument/2006/relationships/hyperlink" Target="https://docs.gatesfoundation.org/documents/budget_template_instructions.docx" TargetMode="External"/><Relationship Id="rId16" Type="http://schemas.openxmlformats.org/officeDocument/2006/relationships/hyperlink" Target="https://docs.gatesfoundation.org/documents/budget_template_instructions.docx" TargetMode="External"/><Relationship Id="rId20" Type="http://schemas.openxmlformats.org/officeDocument/2006/relationships/hyperlink" Target="https://docs.gatesfoundation.org/documents/budget_template_instructions.docx" TargetMode="External"/><Relationship Id="rId29" Type="http://schemas.openxmlformats.org/officeDocument/2006/relationships/hyperlink" Target="https://docs.gatesfoundation.org/documents/budget_template_instructions.docx" TargetMode="External"/><Relationship Id="rId41" Type="http://schemas.openxmlformats.org/officeDocument/2006/relationships/hyperlink" Target="https://docs.gatesfoundation.org/documents/budget_template_instructions.docx" TargetMode="External"/><Relationship Id="rId54" Type="http://schemas.openxmlformats.org/officeDocument/2006/relationships/hyperlink" Target="https://docs.gatesfoundation.org/documents/budget_template_instructions.docx" TargetMode="External"/><Relationship Id="rId62" Type="http://schemas.openxmlformats.org/officeDocument/2006/relationships/hyperlink" Target="https://docs.gatesfoundation.org/documents/budget_template_instructions.docx" TargetMode="External"/><Relationship Id="rId1" Type="http://schemas.openxmlformats.org/officeDocument/2006/relationships/hyperlink" Target="https://docs.gatesfoundation.org/documents/budget_template_instructions.docx" TargetMode="External"/><Relationship Id="rId6" Type="http://schemas.openxmlformats.org/officeDocument/2006/relationships/hyperlink" Target="https://docs.gatesfoundation.org/documents/budget_template_instructions.docx" TargetMode="External"/><Relationship Id="rId11" Type="http://schemas.openxmlformats.org/officeDocument/2006/relationships/hyperlink" Target="https://docs.gatesfoundation.org/documents/budget_template_instructions.docx" TargetMode="External"/><Relationship Id="rId24" Type="http://schemas.openxmlformats.org/officeDocument/2006/relationships/hyperlink" Target="https://docs.gatesfoundation.org/documents/budget_template_instructions.docx" TargetMode="External"/><Relationship Id="rId32" Type="http://schemas.openxmlformats.org/officeDocument/2006/relationships/hyperlink" Target="https://docs.gatesfoundation.org/documents/budget_template_instructions.docx" TargetMode="External"/><Relationship Id="rId37" Type="http://schemas.openxmlformats.org/officeDocument/2006/relationships/hyperlink" Target="https://docs.gatesfoundation.org/documents/budget_template_instructions.docx" TargetMode="External"/><Relationship Id="rId40" Type="http://schemas.openxmlformats.org/officeDocument/2006/relationships/hyperlink" Target="https://docs.gatesfoundation.org/documents/budget_template_instructions.docx" TargetMode="External"/><Relationship Id="rId45" Type="http://schemas.openxmlformats.org/officeDocument/2006/relationships/hyperlink" Target="https://docs.gatesfoundation.org/documents/budget_template_instructions.docx" TargetMode="External"/><Relationship Id="rId53" Type="http://schemas.openxmlformats.org/officeDocument/2006/relationships/hyperlink" Target="https://docs.gatesfoundation.org/documents/budget_template_instructions.docx" TargetMode="External"/><Relationship Id="rId58" Type="http://schemas.openxmlformats.org/officeDocument/2006/relationships/hyperlink" Target="https://docs.gatesfoundation.org/documents/budget_template_instructions.docx" TargetMode="External"/><Relationship Id="rId5" Type="http://schemas.openxmlformats.org/officeDocument/2006/relationships/hyperlink" Target="https://docs.gatesfoundation.org/documents/budget_template_instructions.docx" TargetMode="External"/><Relationship Id="rId15" Type="http://schemas.openxmlformats.org/officeDocument/2006/relationships/hyperlink" Target="https://docs.gatesfoundation.org/documents/budget_template_instructions.docx" TargetMode="External"/><Relationship Id="rId23" Type="http://schemas.openxmlformats.org/officeDocument/2006/relationships/hyperlink" Target="https://docs.gatesfoundation.org/documents/budget_template_instructions.docx" TargetMode="External"/><Relationship Id="rId28" Type="http://schemas.openxmlformats.org/officeDocument/2006/relationships/hyperlink" Target="https://docs.gatesfoundation.org/documents/budget_template_instructions.docx" TargetMode="External"/><Relationship Id="rId36" Type="http://schemas.openxmlformats.org/officeDocument/2006/relationships/hyperlink" Target="https://docs.gatesfoundation.org/documents/budget_template_instructions.docx" TargetMode="External"/><Relationship Id="rId49" Type="http://schemas.openxmlformats.org/officeDocument/2006/relationships/hyperlink" Target="https://docs.gatesfoundation.org/documents/budget_template_instructions.docx" TargetMode="External"/><Relationship Id="rId57" Type="http://schemas.openxmlformats.org/officeDocument/2006/relationships/hyperlink" Target="https://docs.gatesfoundation.org/documents/budget_template_instructions.docx" TargetMode="External"/><Relationship Id="rId61" Type="http://schemas.openxmlformats.org/officeDocument/2006/relationships/hyperlink" Target="https://docs.gatesfoundation.org/documents/budget_template_instructions.docx" TargetMode="External"/><Relationship Id="rId10" Type="http://schemas.openxmlformats.org/officeDocument/2006/relationships/hyperlink" Target="https://docs.gatesfoundation.org/documents/budget_template_instructions.docx" TargetMode="External"/><Relationship Id="rId19" Type="http://schemas.openxmlformats.org/officeDocument/2006/relationships/hyperlink" Target="https://docs.gatesfoundation.org/documents/budget_template_instructions.docx" TargetMode="External"/><Relationship Id="rId31" Type="http://schemas.openxmlformats.org/officeDocument/2006/relationships/hyperlink" Target="https://docs.gatesfoundation.org/documents/budget_template_instructions.docx" TargetMode="External"/><Relationship Id="rId44" Type="http://schemas.openxmlformats.org/officeDocument/2006/relationships/hyperlink" Target="https://docs.gatesfoundation.org/documents/budget_template_instructions.docx" TargetMode="External"/><Relationship Id="rId52" Type="http://schemas.openxmlformats.org/officeDocument/2006/relationships/hyperlink" Target="https://docs.gatesfoundation.org/documents/budget_template_instructions.docx" TargetMode="External"/><Relationship Id="rId60" Type="http://schemas.openxmlformats.org/officeDocument/2006/relationships/hyperlink" Target="https://docs.gatesfoundation.org/documents/budget_template_instructions.docx" TargetMode="External"/><Relationship Id="rId65" Type="http://schemas.openxmlformats.org/officeDocument/2006/relationships/comments" Target="../comments3.xml"/><Relationship Id="rId4" Type="http://schemas.openxmlformats.org/officeDocument/2006/relationships/hyperlink" Target="https://docs.gatesfoundation.org/documents/budget_template_instructions.docx" TargetMode="External"/><Relationship Id="rId9" Type="http://schemas.openxmlformats.org/officeDocument/2006/relationships/hyperlink" Target="https://docs.gatesfoundation.org/documents/budget_template_instructions.docx" TargetMode="External"/><Relationship Id="rId14" Type="http://schemas.openxmlformats.org/officeDocument/2006/relationships/hyperlink" Target="https://docs.gatesfoundation.org/documents/budget_template_instructions.docx" TargetMode="External"/><Relationship Id="rId22" Type="http://schemas.openxmlformats.org/officeDocument/2006/relationships/hyperlink" Target="https://docs.gatesfoundation.org/documents/budget_template_instructions.docx" TargetMode="External"/><Relationship Id="rId27" Type="http://schemas.openxmlformats.org/officeDocument/2006/relationships/hyperlink" Target="https://docs.gatesfoundation.org/documents/budget_template_instructions.docx" TargetMode="External"/><Relationship Id="rId30" Type="http://schemas.openxmlformats.org/officeDocument/2006/relationships/hyperlink" Target="https://docs.gatesfoundation.org/documents/budget_template_instructions.docx" TargetMode="External"/><Relationship Id="rId35" Type="http://schemas.openxmlformats.org/officeDocument/2006/relationships/hyperlink" Target="https://docs.gatesfoundation.org/documents/budget_template_instructions.docx" TargetMode="External"/><Relationship Id="rId43" Type="http://schemas.openxmlformats.org/officeDocument/2006/relationships/hyperlink" Target="https://docs.gatesfoundation.org/documents/budget_template_instructions.docx" TargetMode="External"/><Relationship Id="rId48" Type="http://schemas.openxmlformats.org/officeDocument/2006/relationships/hyperlink" Target="https://docs.gatesfoundation.org/documents/budget_template_instructions.docx" TargetMode="External"/><Relationship Id="rId56" Type="http://schemas.openxmlformats.org/officeDocument/2006/relationships/hyperlink" Target="https://docs.gatesfoundation.org/documents/budget_template_instructions.docx" TargetMode="External"/><Relationship Id="rId64" Type="http://schemas.openxmlformats.org/officeDocument/2006/relationships/vmlDrawing" Target="../drawings/vmlDrawing3.vml"/><Relationship Id="rId8" Type="http://schemas.openxmlformats.org/officeDocument/2006/relationships/hyperlink" Target="https://docs.gatesfoundation.org/documents/budget_template_instructions.docx" TargetMode="External"/><Relationship Id="rId51" Type="http://schemas.openxmlformats.org/officeDocument/2006/relationships/hyperlink" Target="https://docs.gatesfoundation.org/documents/budget_template_instructions.docx" TargetMode="External"/><Relationship Id="rId3" Type="http://schemas.openxmlformats.org/officeDocument/2006/relationships/hyperlink" Target="https://docs.gatesfoundation.org/documents/budget_template_instructions.docx" TargetMode="External"/><Relationship Id="rId12" Type="http://schemas.openxmlformats.org/officeDocument/2006/relationships/hyperlink" Target="https://docs.gatesfoundation.org/documents/budget_template_instructions.docx" TargetMode="External"/><Relationship Id="rId17" Type="http://schemas.openxmlformats.org/officeDocument/2006/relationships/hyperlink" Target="https://docs.gatesfoundation.org/documents/budget_template_instructions.docx" TargetMode="External"/><Relationship Id="rId25" Type="http://schemas.openxmlformats.org/officeDocument/2006/relationships/hyperlink" Target="https://docs.gatesfoundation.org/documents/budget_template_instructions.docx" TargetMode="External"/><Relationship Id="rId33" Type="http://schemas.openxmlformats.org/officeDocument/2006/relationships/hyperlink" Target="https://docs.gatesfoundation.org/documents/budget_template_instructions.docx" TargetMode="External"/><Relationship Id="rId38" Type="http://schemas.openxmlformats.org/officeDocument/2006/relationships/hyperlink" Target="https://docs.gatesfoundation.org/documents/budget_template_instructions.docx" TargetMode="External"/><Relationship Id="rId46" Type="http://schemas.openxmlformats.org/officeDocument/2006/relationships/hyperlink" Target="https://docs.gatesfoundation.org/documents/budget_template_instructions.docx" TargetMode="External"/><Relationship Id="rId59" Type="http://schemas.openxmlformats.org/officeDocument/2006/relationships/hyperlink" Target="https://docs.gatesfoundation.org/documents/budget_template_instructions.doc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autoPageBreaks="0" fitToPage="1"/>
  </sheetPr>
  <dimension ref="A1:Q75"/>
  <sheetViews>
    <sheetView showGridLines="0" tabSelected="1" zoomScale="85" zoomScaleNormal="85" zoomScaleSheetLayoutView="75" workbookViewId="0">
      <selection activeCell="D7" sqref="D7"/>
    </sheetView>
  </sheetViews>
  <sheetFormatPr defaultColWidth="12.7109375" defaultRowHeight="12.75" x14ac:dyDescent="0.2"/>
  <cols>
    <col min="1" max="3" width="12.7109375" style="215"/>
    <col min="4" max="4" width="14.140625" style="215" customWidth="1"/>
    <col min="5" max="16384" width="12.7109375" style="215"/>
  </cols>
  <sheetData>
    <row r="1" spans="1:17" ht="20.25" x14ac:dyDescent="0.3">
      <c r="A1" s="905" t="s">
        <v>320</v>
      </c>
      <c r="B1" s="270"/>
    </row>
    <row r="2" spans="1:17" ht="12.95" customHeight="1" x14ac:dyDescent="0.2">
      <c r="A2" s="553"/>
      <c r="B2" s="553"/>
      <c r="D2" s="597"/>
      <c r="E2" s="598"/>
      <c r="F2" s="599"/>
      <c r="H2" s="600"/>
      <c r="I2" s="600"/>
      <c r="J2" s="600"/>
    </row>
    <row r="3" spans="1:17" s="602" customFormat="1" ht="15" x14ac:dyDescent="0.2">
      <c r="A3" s="601" t="s">
        <v>545</v>
      </c>
      <c r="B3" s="601"/>
    </row>
    <row r="4" spans="1:17" s="602" customFormat="1" ht="15" x14ac:dyDescent="0.2">
      <c r="A4" s="601" t="s">
        <v>337</v>
      </c>
      <c r="B4" s="601"/>
    </row>
    <row r="5" spans="1:17" s="602" customFormat="1" ht="15.75" x14ac:dyDescent="0.25">
      <c r="A5" s="781"/>
      <c r="B5" s="781"/>
      <c r="C5" s="781"/>
      <c r="D5" s="781"/>
    </row>
    <row r="6" spans="1:17" s="604" customFormat="1" ht="15.75" x14ac:dyDescent="0.25">
      <c r="A6" s="781"/>
      <c r="B6" s="781"/>
      <c r="C6" s="781"/>
      <c r="D6" s="781"/>
      <c r="E6" s="781"/>
    </row>
    <row r="7" spans="1:17" s="604" customFormat="1" ht="15" x14ac:dyDescent="0.2">
      <c r="A7" s="767"/>
      <c r="B7" s="767"/>
      <c r="C7" s="767"/>
      <c r="D7" s="767"/>
      <c r="E7" s="767"/>
    </row>
    <row r="8" spans="1:17" s="604" customFormat="1" ht="15.75" x14ac:dyDescent="0.25">
      <c r="A8" s="605" t="s">
        <v>327</v>
      </c>
      <c r="N8" s="789" t="s">
        <v>479</v>
      </c>
      <c r="O8" s="790"/>
      <c r="P8" s="790"/>
      <c r="Q8" s="790"/>
    </row>
    <row r="9" spans="1:17" s="604" customFormat="1" ht="15" x14ac:dyDescent="0.2">
      <c r="A9" s="602" t="s">
        <v>478</v>
      </c>
      <c r="N9" s="790"/>
      <c r="O9" s="790"/>
      <c r="P9" s="790"/>
      <c r="Q9" s="790"/>
    </row>
    <row r="10" spans="1:17" ht="13.5" thickBot="1" x14ac:dyDescent="0.25"/>
    <row r="11" spans="1:17" ht="12.95" customHeight="1" thickTop="1" x14ac:dyDescent="0.2">
      <c r="B11" s="606"/>
      <c r="C11" s="607"/>
      <c r="D11" s="608"/>
      <c r="E11" s="782" t="s">
        <v>333</v>
      </c>
      <c r="F11" s="609"/>
      <c r="G11" s="610"/>
      <c r="H11" s="611"/>
      <c r="I11" s="782" t="s">
        <v>333</v>
      </c>
      <c r="J11" s="612"/>
      <c r="K11" s="613"/>
      <c r="L11" s="614"/>
      <c r="M11" s="791" t="s">
        <v>333</v>
      </c>
      <c r="N11" s="751"/>
      <c r="O11" s="752"/>
      <c r="P11" s="753"/>
    </row>
    <row r="12" spans="1:17" s="604" customFormat="1" ht="15.75" customHeight="1" x14ac:dyDescent="0.25">
      <c r="B12" s="615"/>
      <c r="C12" s="616" t="s">
        <v>321</v>
      </c>
      <c r="D12" s="617"/>
      <c r="E12" s="783"/>
      <c r="F12" s="618"/>
      <c r="G12" s="619" t="s">
        <v>322</v>
      </c>
      <c r="H12" s="620"/>
      <c r="I12" s="783"/>
      <c r="J12" s="621"/>
      <c r="K12" s="622" t="s">
        <v>323</v>
      </c>
      <c r="L12" s="623"/>
      <c r="M12" s="792"/>
      <c r="N12" s="754"/>
      <c r="O12" s="624" t="s">
        <v>325</v>
      </c>
      <c r="P12" s="755"/>
    </row>
    <row r="13" spans="1:17" ht="12.95" customHeight="1" x14ac:dyDescent="0.2">
      <c r="B13" s="625"/>
      <c r="C13" s="626"/>
      <c r="D13" s="627"/>
      <c r="E13" s="783"/>
      <c r="F13" s="628"/>
      <c r="G13" s="629"/>
      <c r="H13" s="630"/>
      <c r="I13" s="783"/>
      <c r="J13" s="631"/>
      <c r="K13" s="632"/>
      <c r="L13" s="633"/>
      <c r="M13" s="792"/>
      <c r="N13" s="756"/>
      <c r="O13" s="634"/>
      <c r="P13" s="757"/>
    </row>
    <row r="14" spans="1:17" ht="12.95" customHeight="1" x14ac:dyDescent="0.2">
      <c r="B14" s="635"/>
      <c r="C14" s="553"/>
      <c r="D14" s="636"/>
      <c r="F14" s="635"/>
      <c r="G14" s="553"/>
      <c r="H14" s="636"/>
      <c r="J14" s="635"/>
      <c r="K14" s="553"/>
      <c r="L14" s="636"/>
      <c r="N14" s="635"/>
      <c r="O14" s="553"/>
      <c r="P14" s="636"/>
    </row>
    <row r="15" spans="1:17" ht="12.95" customHeight="1" x14ac:dyDescent="0.2">
      <c r="B15" s="784" t="s">
        <v>342</v>
      </c>
      <c r="C15" s="775"/>
      <c r="D15" s="785"/>
      <c r="E15" s="468"/>
      <c r="F15" s="784" t="s">
        <v>343</v>
      </c>
      <c r="G15" s="775"/>
      <c r="H15" s="785"/>
      <c r="J15" s="784" t="s">
        <v>344</v>
      </c>
      <c r="K15" s="775"/>
      <c r="L15" s="785"/>
      <c r="N15" s="784" t="s">
        <v>546</v>
      </c>
      <c r="O15" s="775"/>
      <c r="P15" s="785"/>
    </row>
    <row r="16" spans="1:17" ht="15" customHeight="1" x14ac:dyDescent="0.2">
      <c r="B16" s="784"/>
      <c r="C16" s="775"/>
      <c r="D16" s="785"/>
      <c r="F16" s="784"/>
      <c r="G16" s="775"/>
      <c r="H16" s="785"/>
      <c r="J16" s="784"/>
      <c r="K16" s="775"/>
      <c r="L16" s="785"/>
      <c r="N16" s="784"/>
      <c r="O16" s="775"/>
      <c r="P16" s="785"/>
    </row>
    <row r="17" spans="2:16" ht="15" customHeight="1" x14ac:dyDescent="0.2">
      <c r="B17" s="784"/>
      <c r="C17" s="775"/>
      <c r="D17" s="785"/>
      <c r="F17" s="784"/>
      <c r="G17" s="775"/>
      <c r="H17" s="785"/>
      <c r="J17" s="784"/>
      <c r="K17" s="775"/>
      <c r="L17" s="785"/>
      <c r="N17" s="784"/>
      <c r="O17" s="775"/>
      <c r="P17" s="785"/>
    </row>
    <row r="18" spans="2:16" ht="15" customHeight="1" x14ac:dyDescent="0.2">
      <c r="B18" s="784"/>
      <c r="C18" s="775"/>
      <c r="D18" s="785"/>
      <c r="F18" s="784"/>
      <c r="G18" s="775"/>
      <c r="H18" s="785"/>
      <c r="J18" s="784"/>
      <c r="K18" s="775"/>
      <c r="L18" s="785"/>
      <c r="N18" s="784"/>
      <c r="O18" s="775"/>
      <c r="P18" s="785"/>
    </row>
    <row r="19" spans="2:16" ht="15.75" customHeight="1" thickBot="1" x14ac:dyDescent="0.25">
      <c r="B19" s="637"/>
      <c r="C19" s="638"/>
      <c r="D19" s="639"/>
      <c r="F19" s="637"/>
      <c r="G19" s="638"/>
      <c r="H19" s="639"/>
      <c r="J19" s="786"/>
      <c r="K19" s="787"/>
      <c r="L19" s="788"/>
      <c r="N19" s="786"/>
      <c r="O19" s="787"/>
      <c r="P19" s="788"/>
    </row>
    <row r="20" spans="2:16" ht="15.75" customHeight="1" thickTop="1" x14ac:dyDescent="0.2">
      <c r="B20" s="553"/>
      <c r="C20" s="553"/>
      <c r="D20" s="553"/>
      <c r="F20" s="553"/>
      <c r="G20" s="553"/>
      <c r="H20" s="553"/>
      <c r="J20" s="640"/>
      <c r="K20" s="640"/>
      <c r="L20" s="640"/>
      <c r="N20" s="640"/>
      <c r="O20" s="640"/>
      <c r="P20" s="640"/>
    </row>
    <row r="21" spans="2:16" ht="13.5" thickBot="1" x14ac:dyDescent="0.25"/>
    <row r="22" spans="2:16" s="604" customFormat="1" ht="18.75" x14ac:dyDescent="0.3">
      <c r="B22" s="891" t="s">
        <v>481</v>
      </c>
      <c r="C22" s="880"/>
      <c r="D22" s="880"/>
      <c r="E22" s="880"/>
      <c r="F22" s="880"/>
      <c r="G22" s="880"/>
      <c r="H22" s="880"/>
      <c r="I22" s="880"/>
      <c r="J22" s="880"/>
      <c r="K22" s="880"/>
      <c r="L22" s="880"/>
      <c r="M22" s="880"/>
      <c r="N22" s="880"/>
      <c r="O22" s="880"/>
      <c r="P22" s="881"/>
    </row>
    <row r="23" spans="2:16" x14ac:dyDescent="0.2">
      <c r="B23" s="882"/>
      <c r="C23" s="553"/>
      <c r="D23" s="553"/>
      <c r="E23" s="553"/>
      <c r="F23" s="553"/>
      <c r="G23" s="553"/>
      <c r="H23" s="553"/>
      <c r="I23" s="553"/>
      <c r="J23" s="553"/>
      <c r="K23" s="553"/>
      <c r="L23" s="553"/>
      <c r="M23" s="553"/>
      <c r="N23" s="553"/>
      <c r="O23" s="553"/>
      <c r="P23" s="883"/>
    </row>
    <row r="24" spans="2:16" ht="15.75" x14ac:dyDescent="0.25">
      <c r="B24" s="882"/>
      <c r="C24" s="641" t="s">
        <v>482</v>
      </c>
      <c r="D24" s="600"/>
      <c r="E24" s="600"/>
      <c r="F24" s="553"/>
      <c r="G24" s="553"/>
      <c r="H24" s="641" t="s">
        <v>483</v>
      </c>
      <c r="I24" s="553"/>
      <c r="J24" s="553"/>
      <c r="K24" s="553"/>
      <c r="L24" s="553"/>
      <c r="M24" s="641" t="s">
        <v>491</v>
      </c>
      <c r="N24" s="553"/>
      <c r="O24" s="553"/>
      <c r="P24" s="883"/>
    </row>
    <row r="25" spans="2:16" ht="15" x14ac:dyDescent="0.25">
      <c r="B25" s="882"/>
      <c r="C25" s="642"/>
      <c r="D25" s="600"/>
      <c r="E25" s="600"/>
      <c r="F25" s="553"/>
      <c r="G25" s="553"/>
      <c r="H25" s="553"/>
      <c r="I25" s="553"/>
      <c r="J25" s="553"/>
      <c r="K25" s="553"/>
      <c r="L25" s="553"/>
      <c r="M25" s="553"/>
      <c r="N25" s="553"/>
      <c r="O25" s="553"/>
      <c r="P25" s="883"/>
    </row>
    <row r="26" spans="2:16" ht="15.75" customHeight="1" x14ac:dyDescent="0.2">
      <c r="B26" s="882"/>
      <c r="C26" s="794" t="s">
        <v>577</v>
      </c>
      <c r="D26" s="794"/>
      <c r="E26" s="794"/>
      <c r="F26" s="794"/>
      <c r="G26" s="553"/>
      <c r="H26" s="794" t="s">
        <v>485</v>
      </c>
      <c r="I26" s="794"/>
      <c r="J26" s="643"/>
      <c r="K26" s="643"/>
      <c r="L26" s="553"/>
      <c r="M26" s="794" t="s">
        <v>544</v>
      </c>
      <c r="N26" s="794"/>
      <c r="O26" s="794"/>
      <c r="P26" s="883"/>
    </row>
    <row r="27" spans="2:16" ht="15.75" customHeight="1" x14ac:dyDescent="0.2">
      <c r="B27" s="882"/>
      <c r="C27" s="794"/>
      <c r="D27" s="794"/>
      <c r="E27" s="794"/>
      <c r="F27" s="794"/>
      <c r="G27" s="553"/>
      <c r="H27" s="794"/>
      <c r="I27" s="794"/>
      <c r="J27" s="643"/>
      <c r="K27" s="643"/>
      <c r="L27" s="553"/>
      <c r="M27" s="794"/>
      <c r="N27" s="794"/>
      <c r="O27" s="794"/>
      <c r="P27" s="883"/>
    </row>
    <row r="28" spans="2:16" ht="15.75" customHeight="1" x14ac:dyDescent="0.2">
      <c r="B28" s="882"/>
      <c r="C28" s="794"/>
      <c r="D28" s="794"/>
      <c r="E28" s="794"/>
      <c r="F28" s="794"/>
      <c r="G28" s="553"/>
      <c r="H28" s="794"/>
      <c r="I28" s="794"/>
      <c r="J28" s="643"/>
      <c r="K28" s="643"/>
      <c r="L28" s="553"/>
      <c r="M28" s="794"/>
      <c r="N28" s="794"/>
      <c r="O28" s="794"/>
      <c r="P28" s="883"/>
    </row>
    <row r="29" spans="2:16" ht="12.95" customHeight="1" x14ac:dyDescent="0.2">
      <c r="B29" s="882"/>
      <c r="C29" s="644" t="s">
        <v>201</v>
      </c>
      <c r="D29" s="645"/>
      <c r="E29" s="646"/>
      <c r="F29" s="647"/>
      <c r="G29" s="553"/>
      <c r="H29" s="794"/>
      <c r="I29" s="794"/>
      <c r="J29" s="553"/>
      <c r="K29" s="553"/>
      <c r="L29" s="553"/>
      <c r="M29" s="794"/>
      <c r="N29" s="794"/>
      <c r="O29" s="794"/>
      <c r="P29" s="883"/>
    </row>
    <row r="30" spans="2:16" x14ac:dyDescent="0.2">
      <c r="B30" s="882"/>
      <c r="C30" s="648" t="s">
        <v>276</v>
      </c>
      <c r="D30" s="649"/>
      <c r="E30" s="650"/>
      <c r="F30" s="651"/>
      <c r="G30" s="553"/>
      <c r="H30" s="794"/>
      <c r="I30" s="794"/>
      <c r="J30" s="553"/>
      <c r="K30" s="553"/>
      <c r="L30" s="553"/>
      <c r="M30" s="553"/>
      <c r="N30" s="737"/>
      <c r="O30" s="795" t="s">
        <v>493</v>
      </c>
      <c r="P30" s="883"/>
    </row>
    <row r="31" spans="2:16" x14ac:dyDescent="0.2">
      <c r="B31" s="882"/>
      <c r="C31" s="652" t="s">
        <v>547</v>
      </c>
      <c r="D31" s="653"/>
      <c r="E31" s="654"/>
      <c r="F31" s="655"/>
      <c r="G31" s="553"/>
      <c r="H31" s="794"/>
      <c r="I31" s="794"/>
      <c r="J31" s="553"/>
      <c r="K31" s="553"/>
      <c r="L31" s="553"/>
      <c r="M31" s="739" t="s">
        <v>492</v>
      </c>
      <c r="N31" s="737"/>
      <c r="O31" s="796"/>
      <c r="P31" s="883"/>
    </row>
    <row r="32" spans="2:16" x14ac:dyDescent="0.2">
      <c r="B32" s="882"/>
      <c r="C32" s="553"/>
      <c r="D32" s="553"/>
      <c r="E32" s="553"/>
      <c r="F32" s="553"/>
      <c r="G32" s="553"/>
      <c r="H32" s="553"/>
      <c r="I32" s="553"/>
      <c r="J32" s="553"/>
      <c r="K32" s="553"/>
      <c r="L32" s="553"/>
      <c r="M32" s="738">
        <v>42005</v>
      </c>
      <c r="N32" s="737"/>
      <c r="O32" s="740">
        <v>124237</v>
      </c>
      <c r="P32" s="883"/>
    </row>
    <row r="33" spans="1:16" x14ac:dyDescent="0.2">
      <c r="B33" s="882"/>
      <c r="C33" s="553"/>
      <c r="D33" s="553"/>
      <c r="E33" s="553"/>
      <c r="F33" s="553"/>
      <c r="G33" s="553"/>
      <c r="H33" s="553"/>
      <c r="I33" s="553"/>
      <c r="J33" s="553"/>
      <c r="K33" s="553"/>
      <c r="L33" s="553"/>
      <c r="M33" s="553"/>
      <c r="N33" s="553"/>
      <c r="O33" s="553"/>
      <c r="P33" s="883"/>
    </row>
    <row r="34" spans="1:16" ht="15.75" x14ac:dyDescent="0.25">
      <c r="B34" s="882"/>
      <c r="C34" s="641" t="s">
        <v>486</v>
      </c>
      <c r="D34" s="553"/>
      <c r="E34" s="553"/>
      <c r="F34" s="553"/>
      <c r="G34" s="553"/>
      <c r="H34" s="641" t="s">
        <v>480</v>
      </c>
      <c r="I34" s="553"/>
      <c r="J34" s="553"/>
      <c r="K34" s="553"/>
      <c r="L34" s="553"/>
      <c r="M34" s="553"/>
      <c r="N34" s="553"/>
      <c r="O34" s="553"/>
      <c r="P34" s="883"/>
    </row>
    <row r="35" spans="1:16" s="604" customFormat="1" ht="15" x14ac:dyDescent="0.2">
      <c r="B35" s="884"/>
      <c r="C35" s="553"/>
      <c r="D35" s="553"/>
      <c r="E35" s="553"/>
      <c r="F35" s="553"/>
      <c r="G35" s="603"/>
      <c r="H35" s="553"/>
      <c r="I35" s="553"/>
      <c r="J35" s="553"/>
      <c r="K35" s="553"/>
      <c r="L35" s="603"/>
      <c r="M35" s="603"/>
      <c r="N35" s="603"/>
      <c r="O35" s="603"/>
      <c r="P35" s="885"/>
    </row>
    <row r="36" spans="1:16" s="604" customFormat="1" ht="15.75" customHeight="1" x14ac:dyDescent="0.25">
      <c r="B36" s="884"/>
      <c r="C36" s="794" t="s">
        <v>487</v>
      </c>
      <c r="D36" s="794"/>
      <c r="E36" s="794"/>
      <c r="F36" s="794"/>
      <c r="G36" s="603"/>
      <c r="H36" s="794" t="s">
        <v>484</v>
      </c>
      <c r="I36" s="794"/>
      <c r="J36" s="553"/>
      <c r="K36" s="553"/>
      <c r="L36" s="603"/>
      <c r="M36" s="656" t="s">
        <v>429</v>
      </c>
      <c r="N36" s="603"/>
      <c r="O36" s="603"/>
      <c r="P36" s="885"/>
    </row>
    <row r="37" spans="1:16" s="604" customFormat="1" ht="15" x14ac:dyDescent="0.2">
      <c r="B37" s="884"/>
      <c r="C37" s="794"/>
      <c r="D37" s="794"/>
      <c r="E37" s="794"/>
      <c r="F37" s="794"/>
      <c r="G37" s="603"/>
      <c r="H37" s="794"/>
      <c r="I37" s="794"/>
      <c r="J37" s="553"/>
      <c r="K37" s="553"/>
      <c r="L37" s="603"/>
      <c r="M37" s="603"/>
      <c r="N37" s="603"/>
      <c r="O37" s="603"/>
      <c r="P37" s="885"/>
    </row>
    <row r="38" spans="1:16" s="604" customFormat="1" ht="15" x14ac:dyDescent="0.2">
      <c r="B38" s="884"/>
      <c r="C38" s="794"/>
      <c r="D38" s="794"/>
      <c r="E38" s="794"/>
      <c r="F38" s="794"/>
      <c r="G38" s="603"/>
      <c r="H38" s="794"/>
      <c r="I38" s="794"/>
      <c r="J38" s="553"/>
      <c r="K38" s="553"/>
      <c r="L38" s="603"/>
      <c r="M38" s="603"/>
      <c r="N38" s="603"/>
      <c r="O38" s="603"/>
      <c r="P38" s="885"/>
    </row>
    <row r="39" spans="1:16" s="604" customFormat="1" ht="15" x14ac:dyDescent="0.2">
      <c r="B39" s="884"/>
      <c r="C39" s="603"/>
      <c r="D39" s="603"/>
      <c r="E39" s="603"/>
      <c r="F39" s="603"/>
      <c r="G39" s="603"/>
      <c r="H39" s="794"/>
      <c r="I39" s="794"/>
      <c r="J39" s="553"/>
      <c r="K39" s="553"/>
      <c r="L39" s="603"/>
      <c r="M39" s="603"/>
      <c r="N39" s="603"/>
      <c r="O39" s="603"/>
      <c r="P39" s="885"/>
    </row>
    <row r="40" spans="1:16" s="604" customFormat="1" ht="15" x14ac:dyDescent="0.2">
      <c r="B40" s="884"/>
      <c r="C40" s="603"/>
      <c r="D40" s="603"/>
      <c r="E40" s="603"/>
      <c r="F40" s="603"/>
      <c r="G40" s="603"/>
      <c r="H40" s="794"/>
      <c r="I40" s="794"/>
      <c r="J40" s="553"/>
      <c r="K40" s="553"/>
      <c r="L40" s="603"/>
      <c r="M40" s="603"/>
      <c r="N40" s="603"/>
      <c r="O40" s="603"/>
      <c r="P40" s="885"/>
    </row>
    <row r="41" spans="1:16" s="604" customFormat="1" ht="15" x14ac:dyDescent="0.2">
      <c r="B41" s="884"/>
      <c r="C41" s="603"/>
      <c r="D41" s="603"/>
      <c r="E41" s="603"/>
      <c r="F41" s="603"/>
      <c r="G41" s="603"/>
      <c r="H41" s="657"/>
      <c r="I41" s="657"/>
      <c r="J41" s="553"/>
      <c r="K41" s="553"/>
      <c r="L41" s="603"/>
      <c r="M41" s="603"/>
      <c r="N41" s="603"/>
      <c r="O41" s="603"/>
      <c r="P41" s="885"/>
    </row>
    <row r="42" spans="1:16" s="604" customFormat="1" ht="15.75" thickBot="1" x14ac:dyDescent="0.25">
      <c r="B42" s="886"/>
      <c r="C42" s="887"/>
      <c r="D42" s="887"/>
      <c r="E42" s="887"/>
      <c r="F42" s="887"/>
      <c r="G42" s="887"/>
      <c r="H42" s="888"/>
      <c r="I42" s="888"/>
      <c r="J42" s="889"/>
      <c r="K42" s="889"/>
      <c r="L42" s="887"/>
      <c r="M42" s="887"/>
      <c r="N42" s="887"/>
      <c r="O42" s="887"/>
      <c r="P42" s="890"/>
    </row>
    <row r="43" spans="1:16" s="604" customFormat="1" ht="15" x14ac:dyDescent="0.2">
      <c r="H43" s="658"/>
      <c r="I43" s="658"/>
      <c r="J43" s="215"/>
      <c r="K43" s="215"/>
    </row>
    <row r="44" spans="1:16" ht="47.25" customHeight="1" x14ac:dyDescent="0.2">
      <c r="B44" s="793" t="s">
        <v>388</v>
      </c>
      <c r="C44" s="793"/>
      <c r="D44" s="793"/>
      <c r="E44" s="793"/>
      <c r="F44" s="793"/>
      <c r="G44" s="793"/>
      <c r="H44" s="793"/>
      <c r="I44" s="793"/>
    </row>
    <row r="45" spans="1:16" ht="15" x14ac:dyDescent="0.2">
      <c r="B45" s="659"/>
      <c r="C45" s="660"/>
      <c r="D45" s="660"/>
      <c r="E45" s="660"/>
      <c r="F45" s="660"/>
      <c r="G45" s="660"/>
      <c r="H45" s="660"/>
      <c r="I45" s="660"/>
    </row>
    <row r="46" spans="1:16" ht="45.75" customHeight="1" x14ac:dyDescent="0.2">
      <c r="B46" s="793" t="s">
        <v>548</v>
      </c>
      <c r="C46" s="793"/>
      <c r="D46" s="793"/>
      <c r="E46" s="793"/>
      <c r="F46" s="793"/>
      <c r="G46" s="793"/>
      <c r="H46" s="793"/>
      <c r="I46" s="793"/>
    </row>
    <row r="47" spans="1:16" ht="15" x14ac:dyDescent="0.2">
      <c r="A47" s="602"/>
    </row>
    <row r="49" spans="1:12" x14ac:dyDescent="0.2">
      <c r="A49" s="468" t="s">
        <v>549</v>
      </c>
    </row>
    <row r="50" spans="1:12" x14ac:dyDescent="0.2">
      <c r="A50" s="156" t="s">
        <v>578</v>
      </c>
    </row>
    <row r="51" spans="1:12" x14ac:dyDescent="0.2">
      <c r="F51" s="553"/>
      <c r="G51" s="553"/>
      <c r="H51" s="553"/>
    </row>
    <row r="52" spans="1:12" x14ac:dyDescent="0.2">
      <c r="B52" s="661"/>
      <c r="C52" s="662"/>
      <c r="D52" s="663"/>
      <c r="E52" s="553"/>
      <c r="F52" s="661"/>
      <c r="G52" s="662"/>
      <c r="H52" s="663"/>
      <c r="J52" s="664"/>
      <c r="K52" s="665"/>
      <c r="L52" s="666"/>
    </row>
    <row r="53" spans="1:12" ht="15.75" x14ac:dyDescent="0.25">
      <c r="B53" s="667"/>
      <c r="C53" s="624" t="s">
        <v>325</v>
      </c>
      <c r="D53" s="668"/>
      <c r="E53" s="553"/>
      <c r="F53" s="669"/>
      <c r="G53" s="624" t="s">
        <v>324</v>
      </c>
      <c r="H53" s="668"/>
      <c r="J53" s="670"/>
      <c r="K53" s="671" t="s">
        <v>328</v>
      </c>
      <c r="L53" s="672"/>
    </row>
    <row r="54" spans="1:12" x14ac:dyDescent="0.2">
      <c r="B54" s="673"/>
      <c r="C54" s="634"/>
      <c r="D54" s="674"/>
      <c r="E54" s="553"/>
      <c r="F54" s="675"/>
      <c r="G54" s="634"/>
      <c r="H54" s="674"/>
      <c r="J54" s="676"/>
      <c r="K54" s="677" t="s">
        <v>332</v>
      </c>
      <c r="L54" s="678"/>
    </row>
    <row r="55" spans="1:12" x14ac:dyDescent="0.2">
      <c r="B55" s="679"/>
      <c r="C55" s="553"/>
      <c r="D55" s="680"/>
      <c r="E55" s="553"/>
      <c r="F55" s="681"/>
      <c r="G55" s="553"/>
      <c r="H55" s="680"/>
      <c r="J55" s="682"/>
      <c r="K55" s="683"/>
      <c r="L55" s="684"/>
    </row>
    <row r="56" spans="1:12" ht="12.95" customHeight="1" x14ac:dyDescent="0.2">
      <c r="B56" s="777" t="s">
        <v>546</v>
      </c>
      <c r="C56" s="775"/>
      <c r="D56" s="776"/>
      <c r="E56" s="553"/>
      <c r="F56" s="774" t="s">
        <v>425</v>
      </c>
      <c r="G56" s="775"/>
      <c r="H56" s="776"/>
      <c r="J56" s="771" t="s">
        <v>579</v>
      </c>
      <c r="K56" s="772"/>
      <c r="L56" s="773"/>
    </row>
    <row r="57" spans="1:12" x14ac:dyDescent="0.2">
      <c r="B57" s="777"/>
      <c r="C57" s="775"/>
      <c r="D57" s="776"/>
      <c r="E57" s="553"/>
      <c r="F57" s="774"/>
      <c r="G57" s="775"/>
      <c r="H57" s="776"/>
      <c r="J57" s="771"/>
      <c r="K57" s="772"/>
      <c r="L57" s="773"/>
    </row>
    <row r="58" spans="1:12" x14ac:dyDescent="0.2">
      <c r="B58" s="777"/>
      <c r="C58" s="775"/>
      <c r="D58" s="776"/>
      <c r="E58" s="553"/>
      <c r="F58" s="774"/>
      <c r="G58" s="775"/>
      <c r="H58" s="776"/>
      <c r="J58" s="771"/>
      <c r="K58" s="772"/>
      <c r="L58" s="773"/>
    </row>
    <row r="59" spans="1:12" x14ac:dyDescent="0.2">
      <c r="B59" s="777"/>
      <c r="C59" s="775"/>
      <c r="D59" s="776"/>
      <c r="E59" s="553"/>
      <c r="F59" s="774"/>
      <c r="G59" s="775"/>
      <c r="H59" s="776"/>
      <c r="J59" s="771"/>
      <c r="K59" s="772"/>
      <c r="L59" s="773"/>
    </row>
    <row r="60" spans="1:12" x14ac:dyDescent="0.2">
      <c r="B60" s="778"/>
      <c r="C60" s="779"/>
      <c r="D60" s="780"/>
      <c r="E60" s="553"/>
      <c r="F60" s="685"/>
      <c r="G60" s="686"/>
      <c r="H60" s="687"/>
      <c r="J60" s="688"/>
      <c r="K60" s="689"/>
      <c r="L60" s="690"/>
    </row>
    <row r="64" spans="1:12" x14ac:dyDescent="0.2">
      <c r="A64" s="468" t="s">
        <v>330</v>
      </c>
    </row>
    <row r="65" spans="1:12" x14ac:dyDescent="0.2">
      <c r="A65" s="156" t="s">
        <v>550</v>
      </c>
    </row>
    <row r="67" spans="1:12" x14ac:dyDescent="0.2">
      <c r="B67" s="691"/>
      <c r="C67" s="692"/>
      <c r="D67" s="693"/>
      <c r="F67" s="694"/>
      <c r="G67" s="695"/>
      <c r="H67" s="696"/>
      <c r="J67" s="697"/>
      <c r="K67" s="698"/>
      <c r="L67" s="699"/>
    </row>
    <row r="68" spans="1:12" ht="15.75" x14ac:dyDescent="0.25">
      <c r="B68" s="700"/>
      <c r="C68" s="701" t="s">
        <v>329</v>
      </c>
      <c r="D68" s="702"/>
      <c r="F68" s="703"/>
      <c r="G68" s="704" t="s">
        <v>326</v>
      </c>
      <c r="H68" s="705"/>
      <c r="J68" s="706"/>
      <c r="K68" s="707" t="s">
        <v>430</v>
      </c>
      <c r="L68" s="708"/>
    </row>
    <row r="69" spans="1:12" x14ac:dyDescent="0.2">
      <c r="B69" s="709"/>
      <c r="C69" s="710" t="s">
        <v>331</v>
      </c>
      <c r="D69" s="711"/>
      <c r="F69" s="712"/>
      <c r="G69" s="713" t="s">
        <v>332</v>
      </c>
      <c r="H69" s="714"/>
      <c r="J69" s="715"/>
      <c r="K69" s="716" t="s">
        <v>332</v>
      </c>
      <c r="L69" s="717"/>
    </row>
    <row r="70" spans="1:12" x14ac:dyDescent="0.2">
      <c r="B70" s="718"/>
      <c r="C70" s="553"/>
      <c r="D70" s="719"/>
      <c r="F70" s="720"/>
      <c r="G70" s="721"/>
      <c r="H70" s="722"/>
      <c r="J70" s="718"/>
      <c r="K70" s="553"/>
      <c r="L70" s="719"/>
    </row>
    <row r="71" spans="1:12" ht="12.95" customHeight="1" x14ac:dyDescent="0.2">
      <c r="B71" s="771" t="s">
        <v>335</v>
      </c>
      <c r="C71" s="772"/>
      <c r="D71" s="773"/>
      <c r="F71" s="771" t="s">
        <v>336</v>
      </c>
      <c r="G71" s="772"/>
      <c r="H71" s="773"/>
      <c r="J71" s="771" t="s">
        <v>334</v>
      </c>
      <c r="K71" s="772"/>
      <c r="L71" s="773"/>
    </row>
    <row r="72" spans="1:12" x14ac:dyDescent="0.2">
      <c r="B72" s="771"/>
      <c r="C72" s="772"/>
      <c r="D72" s="773"/>
      <c r="F72" s="771"/>
      <c r="G72" s="772"/>
      <c r="H72" s="773"/>
      <c r="J72" s="771"/>
      <c r="K72" s="772"/>
      <c r="L72" s="773"/>
    </row>
    <row r="73" spans="1:12" x14ac:dyDescent="0.2">
      <c r="B73" s="771"/>
      <c r="C73" s="772"/>
      <c r="D73" s="773"/>
      <c r="F73" s="771"/>
      <c r="G73" s="772"/>
      <c r="H73" s="773"/>
      <c r="J73" s="771"/>
      <c r="K73" s="772"/>
      <c r="L73" s="773"/>
    </row>
    <row r="74" spans="1:12" x14ac:dyDescent="0.2">
      <c r="B74" s="771"/>
      <c r="C74" s="772"/>
      <c r="D74" s="773"/>
      <c r="F74" s="771"/>
      <c r="G74" s="772"/>
      <c r="H74" s="773"/>
      <c r="J74" s="771"/>
      <c r="K74" s="772"/>
      <c r="L74" s="773"/>
    </row>
    <row r="75" spans="1:12" x14ac:dyDescent="0.2">
      <c r="B75" s="723"/>
      <c r="C75" s="724"/>
      <c r="D75" s="725"/>
      <c r="F75" s="723"/>
      <c r="G75" s="724"/>
      <c r="H75" s="725"/>
      <c r="J75" s="723"/>
      <c r="K75" s="724"/>
      <c r="L75" s="725"/>
    </row>
  </sheetData>
  <sheetProtection formatRows="0" insertRows="0"/>
  <mergeCells count="24">
    <mergeCell ref="N15:P19"/>
    <mergeCell ref="N8:Q9"/>
    <mergeCell ref="M11:M13"/>
    <mergeCell ref="B46:I46"/>
    <mergeCell ref="B44:I44"/>
    <mergeCell ref="C26:F28"/>
    <mergeCell ref="C36:F38"/>
    <mergeCell ref="H36:I40"/>
    <mergeCell ref="H26:I31"/>
    <mergeCell ref="M26:O29"/>
    <mergeCell ref="O30:O31"/>
    <mergeCell ref="A5:D5"/>
    <mergeCell ref="I11:I13"/>
    <mergeCell ref="J15:L19"/>
    <mergeCell ref="B15:D18"/>
    <mergeCell ref="F15:H18"/>
    <mergeCell ref="E11:E13"/>
    <mergeCell ref="A6:E6"/>
    <mergeCell ref="J71:L74"/>
    <mergeCell ref="F71:H74"/>
    <mergeCell ref="B71:D74"/>
    <mergeCell ref="J56:L59"/>
    <mergeCell ref="F56:H59"/>
    <mergeCell ref="B56:D60"/>
  </mergeCells>
  <printOptions horizontalCentered="1"/>
  <pageMargins left="0.25" right="0.25" top="0.25" bottom="0.75" header="0.27" footer="0.25"/>
  <pageSetup scale="47" fitToHeight="0" orientation="portrait" r:id="rId1"/>
  <headerFooter alignWithMargins="0">
    <oddFooter>&amp;C&amp;A&amp;R&amp;9&amp;P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0.34998626667073579"/>
    <pageSetUpPr autoPageBreaks="0" fitToPage="1"/>
  </sheetPr>
  <dimension ref="A1:L236"/>
  <sheetViews>
    <sheetView showGridLines="0" zoomScale="90" zoomScaleNormal="90" zoomScaleSheetLayoutView="75" workbookViewId="0">
      <selection activeCell="M12" sqref="M12"/>
    </sheetView>
  </sheetViews>
  <sheetFormatPr defaultRowHeight="12.75" x14ac:dyDescent="0.2"/>
  <cols>
    <col min="1" max="1" width="12.140625" style="80" customWidth="1"/>
    <col min="2" max="2" width="33.7109375" style="80" customWidth="1"/>
    <col min="3" max="17" width="12.7109375" style="80" customWidth="1"/>
    <col min="18" max="256" width="9.140625" style="80"/>
    <col min="257" max="257" width="12.140625" style="80" customWidth="1"/>
    <col min="258" max="258" width="29.140625" style="80" bestFit="1" customWidth="1"/>
    <col min="259" max="260" width="26.5703125" style="80" customWidth="1"/>
    <col min="261" max="261" width="19.42578125" style="80" customWidth="1"/>
    <col min="262" max="262" width="19.5703125" style="80" customWidth="1"/>
    <col min="263" max="512" width="9.140625" style="80"/>
    <col min="513" max="513" width="12.140625" style="80" customWidth="1"/>
    <col min="514" max="514" width="29.140625" style="80" bestFit="1" customWidth="1"/>
    <col min="515" max="516" width="26.5703125" style="80" customWidth="1"/>
    <col min="517" max="517" width="19.42578125" style="80" customWidth="1"/>
    <col min="518" max="518" width="19.5703125" style="80" customWidth="1"/>
    <col min="519" max="768" width="9.140625" style="80"/>
    <col min="769" max="769" width="12.140625" style="80" customWidth="1"/>
    <col min="770" max="770" width="29.140625" style="80" bestFit="1" customWidth="1"/>
    <col min="771" max="772" width="26.5703125" style="80" customWidth="1"/>
    <col min="773" max="773" width="19.42578125" style="80" customWidth="1"/>
    <col min="774" max="774" width="19.5703125" style="80" customWidth="1"/>
    <col min="775" max="1024" width="9.140625" style="80"/>
    <col min="1025" max="1025" width="12.140625" style="80" customWidth="1"/>
    <col min="1026" max="1026" width="29.140625" style="80" bestFit="1" customWidth="1"/>
    <col min="1027" max="1028" width="26.5703125" style="80" customWidth="1"/>
    <col min="1029" max="1029" width="19.42578125" style="80" customWidth="1"/>
    <col min="1030" max="1030" width="19.5703125" style="80" customWidth="1"/>
    <col min="1031" max="1280" width="9.140625" style="80"/>
    <col min="1281" max="1281" width="12.140625" style="80" customWidth="1"/>
    <col min="1282" max="1282" width="29.140625" style="80" bestFit="1" customWidth="1"/>
    <col min="1283" max="1284" width="26.5703125" style="80" customWidth="1"/>
    <col min="1285" max="1285" width="19.42578125" style="80" customWidth="1"/>
    <col min="1286" max="1286" width="19.5703125" style="80" customWidth="1"/>
    <col min="1287" max="1536" width="9.140625" style="80"/>
    <col min="1537" max="1537" width="12.140625" style="80" customWidth="1"/>
    <col min="1538" max="1538" width="29.140625" style="80" bestFit="1" customWidth="1"/>
    <col min="1539" max="1540" width="26.5703125" style="80" customWidth="1"/>
    <col min="1541" max="1541" width="19.42578125" style="80" customWidth="1"/>
    <col min="1542" max="1542" width="19.5703125" style="80" customWidth="1"/>
    <col min="1543" max="1792" width="9.140625" style="80"/>
    <col min="1793" max="1793" width="12.140625" style="80" customWidth="1"/>
    <col min="1794" max="1794" width="29.140625" style="80" bestFit="1" customWidth="1"/>
    <col min="1795" max="1796" width="26.5703125" style="80" customWidth="1"/>
    <col min="1797" max="1797" width="19.42578125" style="80" customWidth="1"/>
    <col min="1798" max="1798" width="19.5703125" style="80" customWidth="1"/>
    <col min="1799" max="2048" width="9.140625" style="80"/>
    <col min="2049" max="2049" width="12.140625" style="80" customWidth="1"/>
    <col min="2050" max="2050" width="29.140625" style="80" bestFit="1" customWidth="1"/>
    <col min="2051" max="2052" width="26.5703125" style="80" customWidth="1"/>
    <col min="2053" max="2053" width="19.42578125" style="80" customWidth="1"/>
    <col min="2054" max="2054" width="19.5703125" style="80" customWidth="1"/>
    <col min="2055" max="2304" width="9.140625" style="80"/>
    <col min="2305" max="2305" width="12.140625" style="80" customWidth="1"/>
    <col min="2306" max="2306" width="29.140625" style="80" bestFit="1" customWidth="1"/>
    <col min="2307" max="2308" width="26.5703125" style="80" customWidth="1"/>
    <col min="2309" max="2309" width="19.42578125" style="80" customWidth="1"/>
    <col min="2310" max="2310" width="19.5703125" style="80" customWidth="1"/>
    <col min="2311" max="2560" width="9.140625" style="80"/>
    <col min="2561" max="2561" width="12.140625" style="80" customWidth="1"/>
    <col min="2562" max="2562" width="29.140625" style="80" bestFit="1" customWidth="1"/>
    <col min="2563" max="2564" width="26.5703125" style="80" customWidth="1"/>
    <col min="2565" max="2565" width="19.42578125" style="80" customWidth="1"/>
    <col min="2566" max="2566" width="19.5703125" style="80" customWidth="1"/>
    <col min="2567" max="2816" width="9.140625" style="80"/>
    <col min="2817" max="2817" width="12.140625" style="80" customWidth="1"/>
    <col min="2818" max="2818" width="29.140625" style="80" bestFit="1" customWidth="1"/>
    <col min="2819" max="2820" width="26.5703125" style="80" customWidth="1"/>
    <col min="2821" max="2821" width="19.42578125" style="80" customWidth="1"/>
    <col min="2822" max="2822" width="19.5703125" style="80" customWidth="1"/>
    <col min="2823" max="3072" width="9.140625" style="80"/>
    <col min="3073" max="3073" width="12.140625" style="80" customWidth="1"/>
    <col min="3074" max="3074" width="29.140625" style="80" bestFit="1" customWidth="1"/>
    <col min="3075" max="3076" width="26.5703125" style="80" customWidth="1"/>
    <col min="3077" max="3077" width="19.42578125" style="80" customWidth="1"/>
    <col min="3078" max="3078" width="19.5703125" style="80" customWidth="1"/>
    <col min="3079" max="3328" width="9.140625" style="80"/>
    <col min="3329" max="3329" width="12.140625" style="80" customWidth="1"/>
    <col min="3330" max="3330" width="29.140625" style="80" bestFit="1" customWidth="1"/>
    <col min="3331" max="3332" width="26.5703125" style="80" customWidth="1"/>
    <col min="3333" max="3333" width="19.42578125" style="80" customWidth="1"/>
    <col min="3334" max="3334" width="19.5703125" style="80" customWidth="1"/>
    <col min="3335" max="3584" width="9.140625" style="80"/>
    <col min="3585" max="3585" width="12.140625" style="80" customWidth="1"/>
    <col min="3586" max="3586" width="29.140625" style="80" bestFit="1" customWidth="1"/>
    <col min="3587" max="3588" width="26.5703125" style="80" customWidth="1"/>
    <col min="3589" max="3589" width="19.42578125" style="80" customWidth="1"/>
    <col min="3590" max="3590" width="19.5703125" style="80" customWidth="1"/>
    <col min="3591" max="3840" width="9.140625" style="80"/>
    <col min="3841" max="3841" width="12.140625" style="80" customWidth="1"/>
    <col min="3842" max="3842" width="29.140625" style="80" bestFit="1" customWidth="1"/>
    <col min="3843" max="3844" width="26.5703125" style="80" customWidth="1"/>
    <col min="3845" max="3845" width="19.42578125" style="80" customWidth="1"/>
    <col min="3846" max="3846" width="19.5703125" style="80" customWidth="1"/>
    <col min="3847" max="4096" width="9.140625" style="80"/>
    <col min="4097" max="4097" width="12.140625" style="80" customWidth="1"/>
    <col min="4098" max="4098" width="29.140625" style="80" bestFit="1" customWidth="1"/>
    <col min="4099" max="4100" width="26.5703125" style="80" customWidth="1"/>
    <col min="4101" max="4101" width="19.42578125" style="80" customWidth="1"/>
    <col min="4102" max="4102" width="19.5703125" style="80" customWidth="1"/>
    <col min="4103" max="4352" width="9.140625" style="80"/>
    <col min="4353" max="4353" width="12.140625" style="80" customWidth="1"/>
    <col min="4354" max="4354" width="29.140625" style="80" bestFit="1" customWidth="1"/>
    <col min="4355" max="4356" width="26.5703125" style="80" customWidth="1"/>
    <col min="4357" max="4357" width="19.42578125" style="80" customWidth="1"/>
    <col min="4358" max="4358" width="19.5703125" style="80" customWidth="1"/>
    <col min="4359" max="4608" width="9.140625" style="80"/>
    <col min="4609" max="4609" width="12.140625" style="80" customWidth="1"/>
    <col min="4610" max="4610" width="29.140625" style="80" bestFit="1" customWidth="1"/>
    <col min="4611" max="4612" width="26.5703125" style="80" customWidth="1"/>
    <col min="4613" max="4613" width="19.42578125" style="80" customWidth="1"/>
    <col min="4614" max="4614" width="19.5703125" style="80" customWidth="1"/>
    <col min="4615" max="4864" width="9.140625" style="80"/>
    <col min="4865" max="4865" width="12.140625" style="80" customWidth="1"/>
    <col min="4866" max="4866" width="29.140625" style="80" bestFit="1" customWidth="1"/>
    <col min="4867" max="4868" width="26.5703125" style="80" customWidth="1"/>
    <col min="4869" max="4869" width="19.42578125" style="80" customWidth="1"/>
    <col min="4870" max="4870" width="19.5703125" style="80" customWidth="1"/>
    <col min="4871" max="5120" width="9.140625" style="80"/>
    <col min="5121" max="5121" width="12.140625" style="80" customWidth="1"/>
    <col min="5122" max="5122" width="29.140625" style="80" bestFit="1" customWidth="1"/>
    <col min="5123" max="5124" width="26.5703125" style="80" customWidth="1"/>
    <col min="5125" max="5125" width="19.42578125" style="80" customWidth="1"/>
    <col min="5126" max="5126" width="19.5703125" style="80" customWidth="1"/>
    <col min="5127" max="5376" width="9.140625" style="80"/>
    <col min="5377" max="5377" width="12.140625" style="80" customWidth="1"/>
    <col min="5378" max="5378" width="29.140625" style="80" bestFit="1" customWidth="1"/>
    <col min="5379" max="5380" width="26.5703125" style="80" customWidth="1"/>
    <col min="5381" max="5381" width="19.42578125" style="80" customWidth="1"/>
    <col min="5382" max="5382" width="19.5703125" style="80" customWidth="1"/>
    <col min="5383" max="5632" width="9.140625" style="80"/>
    <col min="5633" max="5633" width="12.140625" style="80" customWidth="1"/>
    <col min="5634" max="5634" width="29.140625" style="80" bestFit="1" customWidth="1"/>
    <col min="5635" max="5636" width="26.5703125" style="80" customWidth="1"/>
    <col min="5637" max="5637" width="19.42578125" style="80" customWidth="1"/>
    <col min="5638" max="5638" width="19.5703125" style="80" customWidth="1"/>
    <col min="5639" max="5888" width="9.140625" style="80"/>
    <col min="5889" max="5889" width="12.140625" style="80" customWidth="1"/>
    <col min="5890" max="5890" width="29.140625" style="80" bestFit="1" customWidth="1"/>
    <col min="5891" max="5892" width="26.5703125" style="80" customWidth="1"/>
    <col min="5893" max="5893" width="19.42578125" style="80" customWidth="1"/>
    <col min="5894" max="5894" width="19.5703125" style="80" customWidth="1"/>
    <col min="5895" max="6144" width="9.140625" style="80"/>
    <col min="6145" max="6145" width="12.140625" style="80" customWidth="1"/>
    <col min="6146" max="6146" width="29.140625" style="80" bestFit="1" customWidth="1"/>
    <col min="6147" max="6148" width="26.5703125" style="80" customWidth="1"/>
    <col min="6149" max="6149" width="19.42578125" style="80" customWidth="1"/>
    <col min="6150" max="6150" width="19.5703125" style="80" customWidth="1"/>
    <col min="6151" max="6400" width="9.140625" style="80"/>
    <col min="6401" max="6401" width="12.140625" style="80" customWidth="1"/>
    <col min="6402" max="6402" width="29.140625" style="80" bestFit="1" customWidth="1"/>
    <col min="6403" max="6404" width="26.5703125" style="80" customWidth="1"/>
    <col min="6405" max="6405" width="19.42578125" style="80" customWidth="1"/>
    <col min="6406" max="6406" width="19.5703125" style="80" customWidth="1"/>
    <col min="6407" max="6656" width="9.140625" style="80"/>
    <col min="6657" max="6657" width="12.140625" style="80" customWidth="1"/>
    <col min="6658" max="6658" width="29.140625" style="80" bestFit="1" customWidth="1"/>
    <col min="6659" max="6660" width="26.5703125" style="80" customWidth="1"/>
    <col min="6661" max="6661" width="19.42578125" style="80" customWidth="1"/>
    <col min="6662" max="6662" width="19.5703125" style="80" customWidth="1"/>
    <col min="6663" max="6912" width="9.140625" style="80"/>
    <col min="6913" max="6913" width="12.140625" style="80" customWidth="1"/>
    <col min="6914" max="6914" width="29.140625" style="80" bestFit="1" customWidth="1"/>
    <col min="6915" max="6916" width="26.5703125" style="80" customWidth="1"/>
    <col min="6917" max="6917" width="19.42578125" style="80" customWidth="1"/>
    <col min="6918" max="6918" width="19.5703125" style="80" customWidth="1"/>
    <col min="6919" max="7168" width="9.140625" style="80"/>
    <col min="7169" max="7169" width="12.140625" style="80" customWidth="1"/>
    <col min="7170" max="7170" width="29.140625" style="80" bestFit="1" customWidth="1"/>
    <col min="7171" max="7172" width="26.5703125" style="80" customWidth="1"/>
    <col min="7173" max="7173" width="19.42578125" style="80" customWidth="1"/>
    <col min="7174" max="7174" width="19.5703125" style="80" customWidth="1"/>
    <col min="7175" max="7424" width="9.140625" style="80"/>
    <col min="7425" max="7425" width="12.140625" style="80" customWidth="1"/>
    <col min="7426" max="7426" width="29.140625" style="80" bestFit="1" customWidth="1"/>
    <col min="7427" max="7428" width="26.5703125" style="80" customWidth="1"/>
    <col min="7429" max="7429" width="19.42578125" style="80" customWidth="1"/>
    <col min="7430" max="7430" width="19.5703125" style="80" customWidth="1"/>
    <col min="7431" max="7680" width="9.140625" style="80"/>
    <col min="7681" max="7681" width="12.140625" style="80" customWidth="1"/>
    <col min="7682" max="7682" width="29.140625" style="80" bestFit="1" customWidth="1"/>
    <col min="7683" max="7684" width="26.5703125" style="80" customWidth="1"/>
    <col min="7685" max="7685" width="19.42578125" style="80" customWidth="1"/>
    <col min="7686" max="7686" width="19.5703125" style="80" customWidth="1"/>
    <col min="7687" max="7936" width="9.140625" style="80"/>
    <col min="7937" max="7937" width="12.140625" style="80" customWidth="1"/>
    <col min="7938" max="7938" width="29.140625" style="80" bestFit="1" customWidth="1"/>
    <col min="7939" max="7940" width="26.5703125" style="80" customWidth="1"/>
    <col min="7941" max="7941" width="19.42578125" style="80" customWidth="1"/>
    <col min="7942" max="7942" width="19.5703125" style="80" customWidth="1"/>
    <col min="7943" max="8192" width="9.140625" style="80"/>
    <col min="8193" max="8193" width="12.140625" style="80" customWidth="1"/>
    <col min="8194" max="8194" width="29.140625" style="80" bestFit="1" customWidth="1"/>
    <col min="8195" max="8196" width="26.5703125" style="80" customWidth="1"/>
    <col min="8197" max="8197" width="19.42578125" style="80" customWidth="1"/>
    <col min="8198" max="8198" width="19.5703125" style="80" customWidth="1"/>
    <col min="8199" max="8448" width="9.140625" style="80"/>
    <col min="8449" max="8449" width="12.140625" style="80" customWidth="1"/>
    <col min="8450" max="8450" width="29.140625" style="80" bestFit="1" customWidth="1"/>
    <col min="8451" max="8452" width="26.5703125" style="80" customWidth="1"/>
    <col min="8453" max="8453" width="19.42578125" style="80" customWidth="1"/>
    <col min="8454" max="8454" width="19.5703125" style="80" customWidth="1"/>
    <col min="8455" max="8704" width="9.140625" style="80"/>
    <col min="8705" max="8705" width="12.140625" style="80" customWidth="1"/>
    <col min="8706" max="8706" width="29.140625" style="80" bestFit="1" customWidth="1"/>
    <col min="8707" max="8708" width="26.5703125" style="80" customWidth="1"/>
    <col min="8709" max="8709" width="19.42578125" style="80" customWidth="1"/>
    <col min="8710" max="8710" width="19.5703125" style="80" customWidth="1"/>
    <col min="8711" max="8960" width="9.140625" style="80"/>
    <col min="8961" max="8961" width="12.140625" style="80" customWidth="1"/>
    <col min="8962" max="8962" width="29.140625" style="80" bestFit="1" customWidth="1"/>
    <col min="8963" max="8964" width="26.5703125" style="80" customWidth="1"/>
    <col min="8965" max="8965" width="19.42578125" style="80" customWidth="1"/>
    <col min="8966" max="8966" width="19.5703125" style="80" customWidth="1"/>
    <col min="8967" max="9216" width="9.140625" style="80"/>
    <col min="9217" max="9217" width="12.140625" style="80" customWidth="1"/>
    <col min="9218" max="9218" width="29.140625" style="80" bestFit="1" customWidth="1"/>
    <col min="9219" max="9220" width="26.5703125" style="80" customWidth="1"/>
    <col min="9221" max="9221" width="19.42578125" style="80" customWidth="1"/>
    <col min="9222" max="9222" width="19.5703125" style="80" customWidth="1"/>
    <col min="9223" max="9472" width="9.140625" style="80"/>
    <col min="9473" max="9473" width="12.140625" style="80" customWidth="1"/>
    <col min="9474" max="9474" width="29.140625" style="80" bestFit="1" customWidth="1"/>
    <col min="9475" max="9476" width="26.5703125" style="80" customWidth="1"/>
    <col min="9477" max="9477" width="19.42578125" style="80" customWidth="1"/>
    <col min="9478" max="9478" width="19.5703125" style="80" customWidth="1"/>
    <col min="9479" max="9728" width="9.140625" style="80"/>
    <col min="9729" max="9729" width="12.140625" style="80" customWidth="1"/>
    <col min="9730" max="9730" width="29.140625" style="80" bestFit="1" customWidth="1"/>
    <col min="9731" max="9732" width="26.5703125" style="80" customWidth="1"/>
    <col min="9733" max="9733" width="19.42578125" style="80" customWidth="1"/>
    <col min="9734" max="9734" width="19.5703125" style="80" customWidth="1"/>
    <col min="9735" max="9984" width="9.140625" style="80"/>
    <col min="9985" max="9985" width="12.140625" style="80" customWidth="1"/>
    <col min="9986" max="9986" width="29.140625" style="80" bestFit="1" customWidth="1"/>
    <col min="9987" max="9988" width="26.5703125" style="80" customWidth="1"/>
    <col min="9989" max="9989" width="19.42578125" style="80" customWidth="1"/>
    <col min="9990" max="9990" width="19.5703125" style="80" customWidth="1"/>
    <col min="9991" max="10240" width="9.140625" style="80"/>
    <col min="10241" max="10241" width="12.140625" style="80" customWidth="1"/>
    <col min="10242" max="10242" width="29.140625" style="80" bestFit="1" customWidth="1"/>
    <col min="10243" max="10244" width="26.5703125" style="80" customWidth="1"/>
    <col min="10245" max="10245" width="19.42578125" style="80" customWidth="1"/>
    <col min="10246" max="10246" width="19.5703125" style="80" customWidth="1"/>
    <col min="10247" max="10496" width="9.140625" style="80"/>
    <col min="10497" max="10497" width="12.140625" style="80" customWidth="1"/>
    <col min="10498" max="10498" width="29.140625" style="80" bestFit="1" customWidth="1"/>
    <col min="10499" max="10500" width="26.5703125" style="80" customWidth="1"/>
    <col min="10501" max="10501" width="19.42578125" style="80" customWidth="1"/>
    <col min="10502" max="10502" width="19.5703125" style="80" customWidth="1"/>
    <col min="10503" max="10752" width="9.140625" style="80"/>
    <col min="10753" max="10753" width="12.140625" style="80" customWidth="1"/>
    <col min="10754" max="10754" width="29.140625" style="80" bestFit="1" customWidth="1"/>
    <col min="10755" max="10756" width="26.5703125" style="80" customWidth="1"/>
    <col min="10757" max="10757" width="19.42578125" style="80" customWidth="1"/>
    <col min="10758" max="10758" width="19.5703125" style="80" customWidth="1"/>
    <col min="10759" max="11008" width="9.140625" style="80"/>
    <col min="11009" max="11009" width="12.140625" style="80" customWidth="1"/>
    <col min="11010" max="11010" width="29.140625" style="80" bestFit="1" customWidth="1"/>
    <col min="11011" max="11012" width="26.5703125" style="80" customWidth="1"/>
    <col min="11013" max="11013" width="19.42578125" style="80" customWidth="1"/>
    <col min="11014" max="11014" width="19.5703125" style="80" customWidth="1"/>
    <col min="11015" max="11264" width="9.140625" style="80"/>
    <col min="11265" max="11265" width="12.140625" style="80" customWidth="1"/>
    <col min="11266" max="11266" width="29.140625" style="80" bestFit="1" customWidth="1"/>
    <col min="11267" max="11268" width="26.5703125" style="80" customWidth="1"/>
    <col min="11269" max="11269" width="19.42578125" style="80" customWidth="1"/>
    <col min="11270" max="11270" width="19.5703125" style="80" customWidth="1"/>
    <col min="11271" max="11520" width="9.140625" style="80"/>
    <col min="11521" max="11521" width="12.140625" style="80" customWidth="1"/>
    <col min="11522" max="11522" width="29.140625" style="80" bestFit="1" customWidth="1"/>
    <col min="11523" max="11524" width="26.5703125" style="80" customWidth="1"/>
    <col min="11525" max="11525" width="19.42578125" style="80" customWidth="1"/>
    <col min="11526" max="11526" width="19.5703125" style="80" customWidth="1"/>
    <col min="11527" max="11776" width="9.140625" style="80"/>
    <col min="11777" max="11777" width="12.140625" style="80" customWidth="1"/>
    <col min="11778" max="11778" width="29.140625" style="80" bestFit="1" customWidth="1"/>
    <col min="11779" max="11780" width="26.5703125" style="80" customWidth="1"/>
    <col min="11781" max="11781" width="19.42578125" style="80" customWidth="1"/>
    <col min="11782" max="11782" width="19.5703125" style="80" customWidth="1"/>
    <col min="11783" max="12032" width="9.140625" style="80"/>
    <col min="12033" max="12033" width="12.140625" style="80" customWidth="1"/>
    <col min="12034" max="12034" width="29.140625" style="80" bestFit="1" customWidth="1"/>
    <col min="12035" max="12036" width="26.5703125" style="80" customWidth="1"/>
    <col min="12037" max="12037" width="19.42578125" style="80" customWidth="1"/>
    <col min="12038" max="12038" width="19.5703125" style="80" customWidth="1"/>
    <col min="12039" max="12288" width="9.140625" style="80"/>
    <col min="12289" max="12289" width="12.140625" style="80" customWidth="1"/>
    <col min="12290" max="12290" width="29.140625" style="80" bestFit="1" customWidth="1"/>
    <col min="12291" max="12292" width="26.5703125" style="80" customWidth="1"/>
    <col min="12293" max="12293" width="19.42578125" style="80" customWidth="1"/>
    <col min="12294" max="12294" width="19.5703125" style="80" customWidth="1"/>
    <col min="12295" max="12544" width="9.140625" style="80"/>
    <col min="12545" max="12545" width="12.140625" style="80" customWidth="1"/>
    <col min="12546" max="12546" width="29.140625" style="80" bestFit="1" customWidth="1"/>
    <col min="12547" max="12548" width="26.5703125" style="80" customWidth="1"/>
    <col min="12549" max="12549" width="19.42578125" style="80" customWidth="1"/>
    <col min="12550" max="12550" width="19.5703125" style="80" customWidth="1"/>
    <col min="12551" max="12800" width="9.140625" style="80"/>
    <col min="12801" max="12801" width="12.140625" style="80" customWidth="1"/>
    <col min="12802" max="12802" width="29.140625" style="80" bestFit="1" customWidth="1"/>
    <col min="12803" max="12804" width="26.5703125" style="80" customWidth="1"/>
    <col min="12805" max="12805" width="19.42578125" style="80" customWidth="1"/>
    <col min="12806" max="12806" width="19.5703125" style="80" customWidth="1"/>
    <col min="12807" max="13056" width="9.140625" style="80"/>
    <col min="13057" max="13057" width="12.140625" style="80" customWidth="1"/>
    <col min="13058" max="13058" width="29.140625" style="80" bestFit="1" customWidth="1"/>
    <col min="13059" max="13060" width="26.5703125" style="80" customWidth="1"/>
    <col min="13061" max="13061" width="19.42578125" style="80" customWidth="1"/>
    <col min="13062" max="13062" width="19.5703125" style="80" customWidth="1"/>
    <col min="13063" max="13312" width="9.140625" style="80"/>
    <col min="13313" max="13313" width="12.140625" style="80" customWidth="1"/>
    <col min="13314" max="13314" width="29.140625" style="80" bestFit="1" customWidth="1"/>
    <col min="13315" max="13316" width="26.5703125" style="80" customWidth="1"/>
    <col min="13317" max="13317" width="19.42578125" style="80" customWidth="1"/>
    <col min="13318" max="13318" width="19.5703125" style="80" customWidth="1"/>
    <col min="13319" max="13568" width="9.140625" style="80"/>
    <col min="13569" max="13569" width="12.140625" style="80" customWidth="1"/>
    <col min="13570" max="13570" width="29.140625" style="80" bestFit="1" customWidth="1"/>
    <col min="13571" max="13572" width="26.5703125" style="80" customWidth="1"/>
    <col min="13573" max="13573" width="19.42578125" style="80" customWidth="1"/>
    <col min="13574" max="13574" width="19.5703125" style="80" customWidth="1"/>
    <col min="13575" max="13824" width="9.140625" style="80"/>
    <col min="13825" max="13825" width="12.140625" style="80" customWidth="1"/>
    <col min="13826" max="13826" width="29.140625" style="80" bestFit="1" customWidth="1"/>
    <col min="13827" max="13828" width="26.5703125" style="80" customWidth="1"/>
    <col min="13829" max="13829" width="19.42578125" style="80" customWidth="1"/>
    <col min="13830" max="13830" width="19.5703125" style="80" customWidth="1"/>
    <col min="13831" max="14080" width="9.140625" style="80"/>
    <col min="14081" max="14081" width="12.140625" style="80" customWidth="1"/>
    <col min="14082" max="14082" width="29.140625" style="80" bestFit="1" customWidth="1"/>
    <col min="14083" max="14084" width="26.5703125" style="80" customWidth="1"/>
    <col min="14085" max="14085" width="19.42578125" style="80" customWidth="1"/>
    <col min="14086" max="14086" width="19.5703125" style="80" customWidth="1"/>
    <col min="14087" max="14336" width="9.140625" style="80"/>
    <col min="14337" max="14337" width="12.140625" style="80" customWidth="1"/>
    <col min="14338" max="14338" width="29.140625" style="80" bestFit="1" customWidth="1"/>
    <col min="14339" max="14340" width="26.5703125" style="80" customWidth="1"/>
    <col min="14341" max="14341" width="19.42578125" style="80" customWidth="1"/>
    <col min="14342" max="14342" width="19.5703125" style="80" customWidth="1"/>
    <col min="14343" max="14592" width="9.140625" style="80"/>
    <col min="14593" max="14593" width="12.140625" style="80" customWidth="1"/>
    <col min="14594" max="14594" width="29.140625" style="80" bestFit="1" customWidth="1"/>
    <col min="14595" max="14596" width="26.5703125" style="80" customWidth="1"/>
    <col min="14597" max="14597" width="19.42578125" style="80" customWidth="1"/>
    <col min="14598" max="14598" width="19.5703125" style="80" customWidth="1"/>
    <col min="14599" max="14848" width="9.140625" style="80"/>
    <col min="14849" max="14849" width="12.140625" style="80" customWidth="1"/>
    <col min="14850" max="14850" width="29.140625" style="80" bestFit="1" customWidth="1"/>
    <col min="14851" max="14852" width="26.5703125" style="80" customWidth="1"/>
    <col min="14853" max="14853" width="19.42578125" style="80" customWidth="1"/>
    <col min="14854" max="14854" width="19.5703125" style="80" customWidth="1"/>
    <col min="14855" max="15104" width="9.140625" style="80"/>
    <col min="15105" max="15105" width="12.140625" style="80" customWidth="1"/>
    <col min="15106" max="15106" width="29.140625" style="80" bestFit="1" customWidth="1"/>
    <col min="15107" max="15108" width="26.5703125" style="80" customWidth="1"/>
    <col min="15109" max="15109" width="19.42578125" style="80" customWidth="1"/>
    <col min="15110" max="15110" width="19.5703125" style="80" customWidth="1"/>
    <col min="15111" max="15360" width="9.140625" style="80"/>
    <col min="15361" max="15361" width="12.140625" style="80" customWidth="1"/>
    <col min="15362" max="15362" width="29.140625" style="80" bestFit="1" customWidth="1"/>
    <col min="15363" max="15364" width="26.5703125" style="80" customWidth="1"/>
    <col min="15365" max="15365" width="19.42578125" style="80" customWidth="1"/>
    <col min="15366" max="15366" width="19.5703125" style="80" customWidth="1"/>
    <col min="15367" max="15616" width="9.140625" style="80"/>
    <col min="15617" max="15617" width="12.140625" style="80" customWidth="1"/>
    <col min="15618" max="15618" width="29.140625" style="80" bestFit="1" customWidth="1"/>
    <col min="15619" max="15620" width="26.5703125" style="80" customWidth="1"/>
    <col min="15621" max="15621" width="19.42578125" style="80" customWidth="1"/>
    <col min="15622" max="15622" width="19.5703125" style="80" customWidth="1"/>
    <col min="15623" max="15872" width="9.140625" style="80"/>
    <col min="15873" max="15873" width="12.140625" style="80" customWidth="1"/>
    <col min="15874" max="15874" width="29.140625" style="80" bestFit="1" customWidth="1"/>
    <col min="15875" max="15876" width="26.5703125" style="80" customWidth="1"/>
    <col min="15877" max="15877" width="19.42578125" style="80" customWidth="1"/>
    <col min="15878" max="15878" width="19.5703125" style="80" customWidth="1"/>
    <col min="15879" max="16128" width="9.140625" style="80"/>
    <col min="16129" max="16129" width="12.140625" style="80" customWidth="1"/>
    <col min="16130" max="16130" width="29.140625" style="80" bestFit="1" customWidth="1"/>
    <col min="16131" max="16132" width="26.5703125" style="80" customWidth="1"/>
    <col min="16133" max="16133" width="19.42578125" style="80" customWidth="1"/>
    <col min="16134" max="16134" width="19.5703125" style="80" customWidth="1"/>
    <col min="16135" max="16384" width="9.140625" style="80"/>
  </cols>
  <sheetData>
    <row r="1" spans="1:12" ht="9.75" customHeight="1" x14ac:dyDescent="0.2">
      <c r="A1" s="10"/>
    </row>
    <row r="2" spans="1:12" ht="17.850000000000001" customHeight="1" x14ac:dyDescent="0.25">
      <c r="A2" s="596" t="str">
        <f>IF(ISBLANK(org_name),"",org_name)</f>
        <v/>
      </c>
      <c r="B2" s="231"/>
      <c r="G2"/>
      <c r="I2" s="80" t="s">
        <v>317</v>
      </c>
    </row>
    <row r="3" spans="1:12" ht="18" x14ac:dyDescent="0.25">
      <c r="A3" s="596" t="str">
        <f>IF(ISBLANK(C15),"",C15)</f>
        <v/>
      </c>
      <c r="B3" s="231"/>
      <c r="I3" s="80" t="s">
        <v>317</v>
      </c>
    </row>
    <row r="4" spans="1:12" ht="12.95" customHeight="1" x14ac:dyDescent="0.2">
      <c r="D4" s="536"/>
      <c r="E4" s="537"/>
      <c r="F4" s="538"/>
      <c r="H4" s="150"/>
      <c r="I4" s="150"/>
      <c r="J4" s="150"/>
    </row>
    <row r="5" spans="1:12" ht="15" customHeight="1" x14ac:dyDescent="0.25">
      <c r="C5" s="215"/>
      <c r="D5" s="900" t="s">
        <v>8</v>
      </c>
      <c r="E5" s="808"/>
      <c r="F5" s="808"/>
      <c r="H5" s="158" t="s">
        <v>266</v>
      </c>
      <c r="I5" s="150"/>
      <c r="J5" s="150"/>
    </row>
    <row r="6" spans="1:12" ht="15" customHeight="1" x14ac:dyDescent="0.25">
      <c r="A6" s="12"/>
      <c r="D6" s="13"/>
      <c r="E6" s="539"/>
      <c r="F6" s="14"/>
      <c r="H6" s="155" t="s">
        <v>201</v>
      </c>
      <c r="I6" s="153"/>
      <c r="J6" s="154"/>
      <c r="K6" s="154"/>
      <c r="L6" s="154"/>
    </row>
    <row r="7" spans="1:12" ht="15" customHeight="1" x14ac:dyDescent="0.2">
      <c r="C7" s="16"/>
      <c r="D7" s="900" t="s">
        <v>273</v>
      </c>
      <c r="E7" s="809"/>
      <c r="F7" s="809"/>
      <c r="H7" s="242" t="s">
        <v>276</v>
      </c>
      <c r="I7" s="243"/>
      <c r="J7" s="244"/>
      <c r="K7" s="244"/>
      <c r="L7" s="244"/>
    </row>
    <row r="8" spans="1:12" ht="15" customHeight="1" x14ac:dyDescent="0.2">
      <c r="A8" s="746" t="s">
        <v>588</v>
      </c>
      <c r="C8" s="16"/>
      <c r="D8" s="17"/>
      <c r="E8" s="233"/>
      <c r="F8" s="232"/>
      <c r="H8" s="227" t="s">
        <v>547</v>
      </c>
      <c r="I8" s="228"/>
      <c r="J8" s="229"/>
      <c r="K8" s="229"/>
      <c r="L8" s="229"/>
    </row>
    <row r="9" spans="1:12" ht="15" customHeight="1" thickBot="1" x14ac:dyDescent="0.25">
      <c r="A9" s="540"/>
      <c r="B9" s="540"/>
      <c r="C9" s="540"/>
      <c r="D9" s="540"/>
      <c r="E9" s="540"/>
      <c r="F9" s="540"/>
      <c r="G9" s="540"/>
      <c r="H9" s="540"/>
      <c r="I9" s="540"/>
      <c r="J9" s="540"/>
      <c r="K9" s="540"/>
      <c r="L9" s="540"/>
    </row>
    <row r="10" spans="1:12" ht="20.25" x14ac:dyDescent="0.3">
      <c r="A10" s="892" t="s">
        <v>46</v>
      </c>
      <c r="B10" s="902"/>
      <c r="C10"/>
      <c r="D10" s="69"/>
      <c r="E10" s="69"/>
      <c r="F10" s="69"/>
      <c r="G10" s="69"/>
      <c r="H10" s="79"/>
      <c r="I10" s="79"/>
      <c r="J10" s="79"/>
      <c r="K10" s="79"/>
      <c r="L10" s="79"/>
    </row>
    <row r="11" spans="1:12" s="15" customFormat="1" ht="12.95" customHeight="1" x14ac:dyDescent="0.2">
      <c r="B11" s="19"/>
      <c r="C11" s="20"/>
      <c r="D11" s="21"/>
      <c r="E11" s="21"/>
      <c r="F11" s="21"/>
      <c r="K11" s="80"/>
      <c r="L11" s="213"/>
    </row>
    <row r="12" spans="1:12" s="15" customFormat="1" ht="12.95" customHeight="1" x14ac:dyDescent="0.25">
      <c r="A12" s="903" t="s">
        <v>434</v>
      </c>
      <c r="B12" s="903"/>
      <c r="C12" s="493"/>
      <c r="D12" s="492"/>
      <c r="E12" s="492"/>
      <c r="F12" s="492"/>
      <c r="G12" s="492"/>
    </row>
    <row r="13" spans="1:12" s="15" customFormat="1" ht="7.5" customHeight="1" x14ac:dyDescent="0.25">
      <c r="A13" s="157"/>
      <c r="B13" s="22"/>
      <c r="C13" s="20"/>
      <c r="D13" s="21"/>
      <c r="E13" s="21"/>
      <c r="F13" s="21"/>
    </row>
    <row r="14" spans="1:12" ht="15" customHeight="1" x14ac:dyDescent="0.2">
      <c r="B14" s="896" t="s">
        <v>589</v>
      </c>
      <c r="C14" s="810"/>
      <c r="D14" s="810"/>
      <c r="E14" s="810"/>
      <c r="F14" s="810"/>
    </row>
    <row r="15" spans="1:12" ht="15" customHeight="1" x14ac:dyDescent="0.2">
      <c r="B15" s="896" t="s">
        <v>590</v>
      </c>
      <c r="C15" s="811"/>
      <c r="D15" s="811"/>
      <c r="E15" s="811"/>
      <c r="F15" s="811"/>
    </row>
    <row r="16" spans="1:12" ht="15" customHeight="1" x14ac:dyDescent="0.2">
      <c r="B16" s="896" t="s">
        <v>262</v>
      </c>
      <c r="C16" s="815" t="s">
        <v>551</v>
      </c>
      <c r="D16" s="815"/>
      <c r="E16" s="815"/>
      <c r="F16" s="815"/>
      <c r="G16" s="71"/>
    </row>
    <row r="17" spans="1:12" ht="14.25" x14ac:dyDescent="0.2">
      <c r="B17" s="896" t="s">
        <v>433</v>
      </c>
      <c r="C17" s="813">
        <f ca="1">IF(AND(multiple_funders="Yes",cofunding_by_category=Config!$B$31),SUM('Financial Summary &amp; Reporting'!O82:O83),'Financial Summary &amp; Reporting'!O37)</f>
        <v>0</v>
      </c>
      <c r="D17" s="813"/>
      <c r="F17" s="53"/>
      <c r="G17" s="53"/>
      <c r="H17" s="151"/>
      <c r="I17" s="151"/>
      <c r="J17" s="151"/>
    </row>
    <row r="18" spans="1:12" ht="14.25" x14ac:dyDescent="0.2">
      <c r="B18" s="896" t="s">
        <v>243</v>
      </c>
      <c r="C18" s="813">
        <f ca="1">'Financial Summary &amp; Reporting'!O76</f>
        <v>0</v>
      </c>
      <c r="D18" s="813"/>
      <c r="F18" s="53"/>
      <c r="G18" s="53"/>
      <c r="H18" s="151"/>
      <c r="I18" s="151"/>
      <c r="J18" s="151"/>
    </row>
    <row r="19" spans="1:12" ht="14.25" x14ac:dyDescent="0.2">
      <c r="B19" s="11"/>
      <c r="C19" s="502"/>
      <c r="D19" s="502"/>
      <c r="F19" s="53"/>
      <c r="G19" s="53"/>
      <c r="H19" s="151"/>
      <c r="I19" s="151"/>
      <c r="J19" s="151"/>
    </row>
    <row r="20" spans="1:12" s="81" customFormat="1" ht="10.5" customHeight="1" thickBot="1" x14ac:dyDescent="0.25">
      <c r="B20" s="24"/>
      <c r="C20" s="23"/>
      <c r="D20" s="23"/>
      <c r="F20" s="25"/>
      <c r="G20" s="25"/>
      <c r="H20" s="152"/>
      <c r="I20" s="152"/>
      <c r="J20" s="152"/>
    </row>
    <row r="21" spans="1:12" ht="15" x14ac:dyDescent="0.25">
      <c r="A21" s="903" t="s">
        <v>202</v>
      </c>
      <c r="B21" s="903"/>
      <c r="F21" s="797" t="s">
        <v>586</v>
      </c>
      <c r="G21" s="798"/>
      <c r="H21" s="798"/>
      <c r="I21" s="798"/>
      <c r="J21" s="798"/>
      <c r="K21" s="798"/>
      <c r="L21" s="799"/>
    </row>
    <row r="22" spans="1:12" ht="7.5" customHeight="1" x14ac:dyDescent="0.25">
      <c r="A22" s="157"/>
      <c r="B22" s="215"/>
      <c r="F22" s="800"/>
      <c r="G22" s="801"/>
      <c r="H22" s="801"/>
      <c r="I22" s="801"/>
      <c r="J22" s="801"/>
      <c r="K22" s="801"/>
      <c r="L22" s="802"/>
    </row>
    <row r="23" spans="1:12" ht="15" customHeight="1" x14ac:dyDescent="0.2">
      <c r="B23" s="896" t="s">
        <v>47</v>
      </c>
      <c r="C23" s="200"/>
      <c r="D23" s="541"/>
      <c r="F23" s="800"/>
      <c r="G23" s="801"/>
      <c r="H23" s="801"/>
      <c r="I23" s="801"/>
      <c r="J23" s="801"/>
      <c r="K23" s="801"/>
      <c r="L23" s="802"/>
    </row>
    <row r="24" spans="1:12" ht="15" customHeight="1" x14ac:dyDescent="0.2">
      <c r="B24" s="896" t="s">
        <v>56</v>
      </c>
      <c r="C24" s="519"/>
      <c r="D24" s="541"/>
      <c r="E24" s="542"/>
      <c r="F24" s="800"/>
      <c r="G24" s="801"/>
      <c r="H24" s="801"/>
      <c r="I24" s="801"/>
      <c r="J24" s="801"/>
      <c r="K24" s="801"/>
      <c r="L24" s="802"/>
    </row>
    <row r="25" spans="1:12" ht="15" customHeight="1" thickBot="1" x14ac:dyDescent="0.25">
      <c r="B25" s="896" t="s">
        <v>48</v>
      </c>
      <c r="C25" s="295" t="str">
        <f>IF(OR(start_date="",end_date=""),"",YEARFRAC(start_date,end_date)*12)</f>
        <v/>
      </c>
      <c r="D25" s="541"/>
      <c r="F25" s="803"/>
      <c r="G25" s="804"/>
      <c r="H25" s="804"/>
      <c r="I25" s="804"/>
      <c r="J25" s="804"/>
      <c r="K25" s="804"/>
      <c r="L25" s="805"/>
    </row>
    <row r="26" spans="1:12" ht="6" customHeight="1" x14ac:dyDescent="0.2">
      <c r="C26" s="541"/>
      <c r="D26" s="202"/>
      <c r="E26" s="27"/>
      <c r="F26" s="27"/>
      <c r="G26" s="26"/>
      <c r="H26" s="26"/>
      <c r="I26" s="26"/>
    </row>
    <row r="27" spans="1:12" ht="15" customHeight="1" x14ac:dyDescent="0.2">
      <c r="B27" s="896" t="s">
        <v>587</v>
      </c>
      <c r="C27" s="812" t="s">
        <v>50</v>
      </c>
      <c r="D27" s="812"/>
      <c r="F27" s="45" t="s">
        <v>55</v>
      </c>
      <c r="G27" s="445" t="s">
        <v>490</v>
      </c>
      <c r="H27" s="53"/>
      <c r="I27" s="146">
        <f>IF(C27=Config!E13,IF(G27&lt;&gt;"",G27,""),DATE(YEAR(start_date)+1,1,1))</f>
        <v>367</v>
      </c>
      <c r="J27" s="71"/>
    </row>
    <row r="28" spans="1:12" ht="6" customHeight="1" x14ac:dyDescent="0.2">
      <c r="D28" s="18"/>
      <c r="E28" s="27"/>
      <c r="F28" s="27"/>
      <c r="G28" s="26"/>
      <c r="H28" s="26"/>
      <c r="I28" s="26"/>
    </row>
    <row r="29" spans="1:12" s="81" customFormat="1" ht="12.95" customHeight="1" x14ac:dyDescent="0.2">
      <c r="B29" s="543" t="s">
        <v>49</v>
      </c>
      <c r="C29" s="75" t="s">
        <v>12</v>
      </c>
      <c r="D29" s="76" t="s">
        <v>14</v>
      </c>
      <c r="E29" s="76" t="s">
        <v>15</v>
      </c>
      <c r="F29" s="76" t="s">
        <v>16</v>
      </c>
      <c r="G29" s="76" t="s">
        <v>17</v>
      </c>
      <c r="H29" s="76" t="s">
        <v>18</v>
      </c>
      <c r="I29" s="76" t="s">
        <v>19</v>
      </c>
      <c r="J29" s="76" t="s">
        <v>29</v>
      </c>
      <c r="K29" s="76" t="s">
        <v>30</v>
      </c>
      <c r="L29" s="77" t="s">
        <v>31</v>
      </c>
    </row>
    <row r="30" spans="1:12" ht="6" customHeight="1" x14ac:dyDescent="0.2">
      <c r="C30" s="544"/>
      <c r="D30" s="72"/>
      <c r="E30" s="73"/>
      <c r="F30" s="73"/>
      <c r="G30" s="74"/>
      <c r="H30" s="74"/>
      <c r="I30" s="74"/>
      <c r="J30" s="545"/>
      <c r="K30" s="545"/>
      <c r="L30" s="546"/>
    </row>
    <row r="31" spans="1:12" s="81" customFormat="1" ht="12.95" customHeight="1" x14ac:dyDescent="0.2">
      <c r="B31" s="901" t="s">
        <v>53</v>
      </c>
      <c r="C31" s="140" t="str">
        <f>IF($C$25="","",start_date)</f>
        <v/>
      </c>
      <c r="D31" s="141" t="str">
        <f>IFERROR(IF(end_period_1+1&gt;=end_date,"",end_period_1+1),"")</f>
        <v/>
      </c>
      <c r="E31" s="141" t="str">
        <f>IFERROR(IF(end_period_2+1&gt;=end_date,"",end_period_2+1),"")</f>
        <v/>
      </c>
      <c r="F31" s="141" t="str">
        <f>IFERROR(IF(end_period_3+1&gt;=end_date,"",end_period_3+1),"")</f>
        <v/>
      </c>
      <c r="G31" s="141" t="str">
        <f>IFERROR(IF(end_period_4+1&gt;=end_date,"",end_period_4+1),"")</f>
        <v/>
      </c>
      <c r="H31" s="141" t="str">
        <f>IFERROR(IF(end_period_5+1&gt;=end_date,"",end_period_5+1),"")</f>
        <v/>
      </c>
      <c r="I31" s="141" t="str">
        <f>IFERROR(IF(end_period_6+1&gt;=end_date,"",end_period_6+1),"")</f>
        <v/>
      </c>
      <c r="J31" s="141" t="str">
        <f>IFERROR(IF(end_period_7+1&gt;=end_date,"",end_period_7+1),"")</f>
        <v/>
      </c>
      <c r="K31" s="141" t="str">
        <f>IFERROR(IF(end_period_8+1&gt;=end_date,"",end_period_8+1),"")</f>
        <v/>
      </c>
      <c r="L31" s="142" t="str">
        <f>IFERROR(IF(end_period_9+1&gt;=end_date,"",end_period_9+1),"")</f>
        <v/>
      </c>
    </row>
    <row r="32" spans="1:12" s="81" customFormat="1" ht="12.95" customHeight="1" x14ac:dyDescent="0.2">
      <c r="B32" s="901" t="s">
        <v>54</v>
      </c>
      <c r="C32" s="140" t="str">
        <f>IF($C$25="","",IFERROR(IF(start_date=$G$27,start_date+364,IF($C$27=Config!$E$11,MIN(end_date,DATE(YEAR(C31)+1,MONTH(C31),DAY(C31))-1),IF(OR($C$27=Config!$E$13,$C$27=Config!$E$12),MIN(end_date,$I$27-1),MIN(end_date,C35)))),""))</f>
        <v/>
      </c>
      <c r="D32" s="141" t="str">
        <f>IFERROR(IF(start_period_2="","",IF($C$27=Config!$E$11,MIN(end_date,DATE(YEAR(D31)+1,MONTH(D31),DAY(D31))-1),IF(OR($C$27=Config!$E$13,$C$27=Config!$E$12),MIN(end_date,DATE(YEAR(end_period_1)+1,MONTH(end_period_1),DAY(end_period_1))),MIN(end_date,D35)))),"")</f>
        <v/>
      </c>
      <c r="E32" s="141" t="str">
        <f>IFERROR(IF(start_period_3="","",IF($C$27=Config!$E$11,MIN(end_date,DATE(YEAR(E31)+1,MONTH(E31),DAY(E31))-1),IF(OR($C$27=Config!$E$13,$C$27=Config!$E$12),MIN(end_date,DATE(YEAR(end_period_2)+1,MONTH(end_period_2),DAY(end_period_2))),MIN(end_date,E35)))),"")</f>
        <v/>
      </c>
      <c r="F32" s="141" t="str">
        <f>IFERROR(IF(start_period_4="","",IF($C$27=Config!$E$11,MIN(end_date,DATE(YEAR(F31)+1,MONTH(F31),DAY(F31))-1),IF(OR($C$27=Config!$E$13,$C$27=Config!$E$12),MIN(end_date,DATE(YEAR(end_period_3)+1,MONTH(end_period_3),DAY(end_period_3))),MIN(end_date,F35)))),"")</f>
        <v/>
      </c>
      <c r="G32" s="141" t="str">
        <f>IFERROR(IF(start_period_5="","",IF($C$27=Config!$E$11,MIN(end_date,DATE(YEAR(G31)+1,MONTH(G31),DAY(G31))-1),IF(OR($C$27=Config!$E$13,$C$27=Config!$E$12),MIN(end_date,DATE(YEAR(end_period_4)+1,MONTH(end_period_4),DAY(end_period_4))),MIN(end_date,G35)))),"")</f>
        <v/>
      </c>
      <c r="H32" s="141" t="str">
        <f>IFERROR(IF(start_period_6="","",IF($C$27=Config!$E$11,MIN(end_date,DATE(YEAR(H31)+1,MONTH(H31),DAY(H31))-1),IF(OR($C$27=Config!$E$13,$C$27=Config!$E$12),MIN(end_date,DATE(YEAR(end_period_5)+1,MONTH(end_period_5),DAY(end_period_5))),MIN(end_date,H35)))),"")</f>
        <v/>
      </c>
      <c r="I32" s="141" t="str">
        <f>IFERROR(IF(start_period_7="","",IF($C$27=Config!$E$11,MIN(end_date,DATE(YEAR(I31)+1,MONTH(I31),DAY(I31))-1),IF(OR($C$27=Config!$E$13,$C$27=Config!$E$12),MIN(end_date,DATE(YEAR(end_period_6)+1,MONTH(end_period_6),DAY(end_period_6))),MIN(end_date,I35)))),"")</f>
        <v/>
      </c>
      <c r="J32" s="141" t="str">
        <f>IFERROR(IF(start_period_8="","",IF($C$27=Config!$E$11,MIN(end_date,DATE(YEAR(J31)+1,MONTH(J31),DAY(J31))-1),IF(OR($C$27=Config!$E$13,$C$27=Config!$E$12),MIN(end_date,DATE(YEAR(end_period_7)+1,MONTH(end_period_7),DAY(end_period_7))),MIN(end_date,J35)))),"")</f>
        <v/>
      </c>
      <c r="K32" s="141" t="str">
        <f>IFERROR(IF(start_period_9="","",IF($C$27=Config!$E$11,MIN(end_date,DATE(YEAR(K31)+1,MONTH(K31),DAY(K31))-1),IF(OR($C$27=Config!$E$13,$C$27=Config!$E$12),MIN(end_date,DATE(YEAR(end_period_8)+1,MONTH(end_period_8),DAY(end_period_8))),MIN(end_date,K35)))),"")</f>
        <v/>
      </c>
      <c r="L32" s="142" t="str">
        <f>IFERROR(IF(start_period_10="","",IF($C$27=Config!$E$11,MIN(end_date,DATE(YEAR(L31)+1,MONTH(L31),DAY(L31))-1),IF(OR($C$27=Config!$E$13,$C$27=Config!$E$12),MIN(end_date,DATE(YEAR(end_period_9)+1,MONTH(end_period_9),DAY(end_period_9))),MIN(end_date,L35)))),"")</f>
        <v/>
      </c>
    </row>
    <row r="33" spans="1:12" s="81" customFormat="1" ht="12.95" customHeight="1" x14ac:dyDescent="0.2">
      <c r="B33" s="527" t="s">
        <v>57</v>
      </c>
      <c r="C33" s="547" t="str">
        <f>IF(OR(C31="",C32=""),"",DAYS360(C$31,C$32,FALSE)/30)</f>
        <v/>
      </c>
      <c r="D33" s="528" t="str">
        <f t="shared" ref="D33:L33" si="0">IF(OR(D31="",D32=""),"",DAYS360(D$31,D$32,FALSE)/30)</f>
        <v/>
      </c>
      <c r="E33" s="528" t="str">
        <f t="shared" si="0"/>
        <v/>
      </c>
      <c r="F33" s="528" t="str">
        <f t="shared" si="0"/>
        <v/>
      </c>
      <c r="G33" s="528" t="str">
        <f t="shared" si="0"/>
        <v/>
      </c>
      <c r="H33" s="528" t="str">
        <f t="shared" si="0"/>
        <v/>
      </c>
      <c r="I33" s="528" t="str">
        <f t="shared" si="0"/>
        <v/>
      </c>
      <c r="J33" s="528" t="str">
        <f t="shared" si="0"/>
        <v/>
      </c>
      <c r="K33" s="528" t="str">
        <f t="shared" si="0"/>
        <v/>
      </c>
      <c r="L33" s="548" t="str">
        <f t="shared" si="0"/>
        <v/>
      </c>
    </row>
    <row r="34" spans="1:12" ht="6" customHeight="1" x14ac:dyDescent="0.2">
      <c r="D34" s="18"/>
      <c r="E34" s="27"/>
      <c r="F34" s="27"/>
      <c r="G34" s="26"/>
      <c r="H34" s="26"/>
      <c r="I34" s="26"/>
    </row>
    <row r="35" spans="1:12" s="81" customFormat="1" ht="12.95" customHeight="1" x14ac:dyDescent="0.2">
      <c r="B35" s="29" t="s">
        <v>58</v>
      </c>
      <c r="C35" s="30"/>
      <c r="D35" s="30"/>
      <c r="E35" s="30"/>
      <c r="F35" s="30"/>
      <c r="G35" s="30"/>
      <c r="H35" s="30"/>
      <c r="I35" s="30"/>
      <c r="J35" s="30"/>
      <c r="K35" s="30"/>
      <c r="L35" s="30"/>
    </row>
    <row r="36" spans="1:12" s="81" customFormat="1" ht="12.95" customHeight="1" x14ac:dyDescent="0.2">
      <c r="C36" s="549"/>
      <c r="D36" s="549"/>
      <c r="E36" s="550"/>
    </row>
    <row r="37" spans="1:12" s="81" customFormat="1" ht="12" customHeight="1" x14ac:dyDescent="0.2">
      <c r="C37" s="549"/>
      <c r="D37" s="549"/>
      <c r="E37" s="549"/>
      <c r="F37" s="549"/>
      <c r="G37" s="549"/>
      <c r="H37" s="549"/>
      <c r="I37" s="549"/>
      <c r="J37" s="549"/>
      <c r="K37" s="549"/>
      <c r="L37" s="549"/>
    </row>
    <row r="38" spans="1:12" ht="15" x14ac:dyDescent="0.25">
      <c r="A38" s="903" t="s">
        <v>203</v>
      </c>
      <c r="B38" s="903"/>
      <c r="C38" s="551"/>
      <c r="D38" s="551"/>
      <c r="E38" s="215"/>
    </row>
    <row r="39" spans="1:12" ht="7.5" customHeight="1" x14ac:dyDescent="0.25">
      <c r="A39" s="157"/>
      <c r="B39" s="11"/>
      <c r="C39" s="23"/>
      <c r="D39" s="551"/>
      <c r="E39" s="215"/>
    </row>
    <row r="40" spans="1:12" s="220" customFormat="1" ht="14.25" x14ac:dyDescent="0.2">
      <c r="B40" s="149" t="s">
        <v>204</v>
      </c>
    </row>
    <row r="41" spans="1:12" ht="15" x14ac:dyDescent="0.25">
      <c r="A41" s="33"/>
      <c r="B41"/>
      <c r="C41" s="492"/>
      <c r="D41" s="492"/>
      <c r="E41" s="492"/>
      <c r="F41" s="492"/>
    </row>
    <row r="42" spans="1:12" ht="11.25" customHeight="1" x14ac:dyDescent="0.2">
      <c r="A42" s="33"/>
      <c r="B42" s="552"/>
      <c r="C42" s="23"/>
      <c r="D42" s="551"/>
      <c r="E42" s="215"/>
    </row>
    <row r="43" spans="1:12" ht="15" customHeight="1" x14ac:dyDescent="0.2">
      <c r="A43" s="33"/>
      <c r="B43" s="900" t="s">
        <v>584</v>
      </c>
      <c r="C43" s="816"/>
      <c r="D43" s="816"/>
      <c r="E43" s="816"/>
    </row>
    <row r="44" spans="1:12" ht="6" customHeight="1" x14ac:dyDescent="0.2">
      <c r="C44" s="541"/>
      <c r="D44" s="202"/>
      <c r="E44" s="27"/>
      <c r="F44" s="27"/>
      <c r="G44" s="26"/>
      <c r="H44" s="26"/>
      <c r="I44" s="26"/>
    </row>
    <row r="45" spans="1:12" ht="13.5" customHeight="1" x14ac:dyDescent="0.2">
      <c r="A45" s="215"/>
      <c r="B45" s="899" t="s">
        <v>37</v>
      </c>
      <c r="C45" s="899"/>
      <c r="D45" s="899"/>
      <c r="E45" s="201"/>
      <c r="F45" s="814" t="str">
        <f>IF($C$43&lt;&gt;"",CONCATENATE("Maximum rates for selected organisation type are ",100*VLOOKUP($C$43,Config!$B$11:$C$17,2,FALSE),"%."),"Please enter organisation type first before entering an IDC rate")</f>
        <v>Please enter organisation type first before entering an IDC rate</v>
      </c>
      <c r="G45" s="814"/>
      <c r="H45" s="814"/>
    </row>
    <row r="46" spans="1:12" s="215" customFormat="1" ht="14.25" customHeight="1" x14ac:dyDescent="0.3">
      <c r="A46" s="28"/>
      <c r="B46" s="899" t="s">
        <v>290</v>
      </c>
      <c r="C46" s="899"/>
      <c r="D46" s="899"/>
      <c r="E46" s="241"/>
      <c r="F46" s="814"/>
      <c r="G46" s="814"/>
      <c r="H46" s="814"/>
    </row>
    <row r="47" spans="1:12" s="215" customFormat="1" x14ac:dyDescent="0.2">
      <c r="B47" s="37"/>
      <c r="C47" s="37"/>
      <c r="D47" s="38"/>
    </row>
    <row r="48" spans="1:12" s="215" customFormat="1" x14ac:dyDescent="0.2">
      <c r="C48" s="553"/>
    </row>
    <row r="49" spans="1:11" s="215" customFormat="1" ht="15" x14ac:dyDescent="0.25">
      <c r="A49" s="904" t="s">
        <v>205</v>
      </c>
      <c r="K49" s="80"/>
    </row>
    <row r="50" spans="1:11" s="215" customFormat="1" ht="7.5" customHeight="1" x14ac:dyDescent="0.25">
      <c r="A50" s="157"/>
      <c r="C50" s="553"/>
    </row>
    <row r="51" spans="1:11" s="554" customFormat="1" ht="13.5" customHeight="1" x14ac:dyDescent="0.25">
      <c r="A51"/>
      <c r="B51" s="893" t="s">
        <v>264</v>
      </c>
      <c r="C51" s="893"/>
      <c r="D51" s="893"/>
      <c r="E51" s="501" t="s">
        <v>10</v>
      </c>
      <c r="F51" s="262" t="str">
        <f>VLOOKUP(E51,Config!$B$21:$C$22,2,FALSE)</f>
        <v xml:space="preserve"> </v>
      </c>
      <c r="H51" s="263"/>
      <c r="I51" s="263"/>
    </row>
    <row r="52" spans="1:11" s="554" customFormat="1" ht="6" customHeight="1" x14ac:dyDescent="0.25">
      <c r="A52" s="593"/>
      <c r="B52" s="894"/>
      <c r="C52" s="894"/>
      <c r="D52" s="894"/>
      <c r="E52" s="264"/>
      <c r="F52" s="265"/>
      <c r="H52" s="263"/>
      <c r="I52" s="263"/>
    </row>
    <row r="53" spans="1:11" s="554" customFormat="1" ht="27.2" customHeight="1" x14ac:dyDescent="0.25">
      <c r="A53"/>
      <c r="B53" s="895" t="s">
        <v>582</v>
      </c>
      <c r="C53" s="895"/>
      <c r="D53" s="895"/>
      <c r="E53" s="501" t="s">
        <v>10</v>
      </c>
      <c r="F53" s="262" t="str">
        <f>VLOOKUP(E53,Config!$B$26:$C$27,2,FALSE)</f>
        <v xml:space="preserve"> </v>
      </c>
      <c r="H53" s="263"/>
      <c r="I53" s="263"/>
    </row>
    <row r="54" spans="1:11" s="554" customFormat="1" ht="6" customHeight="1" x14ac:dyDescent="0.25">
      <c r="A54" s="593"/>
      <c r="B54" s="894"/>
      <c r="C54" s="894"/>
      <c r="D54" s="894"/>
      <c r="E54" s="266"/>
      <c r="F54" s="265"/>
      <c r="H54" s="263"/>
      <c r="I54" s="263"/>
    </row>
    <row r="55" spans="1:11" s="554" customFormat="1" ht="27.2" customHeight="1" x14ac:dyDescent="0.25">
      <c r="A55" s="594"/>
      <c r="B55" s="895" t="s">
        <v>469</v>
      </c>
      <c r="C55" s="895"/>
      <c r="D55" s="895"/>
      <c r="E55" s="501" t="s">
        <v>464</v>
      </c>
      <c r="F55" s="262" t="str">
        <f>VLOOKUP(E55,Config!$B$29:$C$31,2,FALSE)</f>
        <v>Please enter total project cost in Financial Summary &amp; Reporting sheet</v>
      </c>
      <c r="G55" s="555"/>
      <c r="H55" s="262"/>
      <c r="I55" s="263"/>
    </row>
    <row r="56" spans="1:11" s="554" customFormat="1" ht="6" customHeight="1" x14ac:dyDescent="0.25">
      <c r="A56" s="593"/>
      <c r="B56" s="894"/>
      <c r="C56" s="894"/>
      <c r="D56" s="894"/>
      <c r="E56" s="266"/>
      <c r="F56" s="265"/>
      <c r="H56" s="263"/>
      <c r="I56" s="263"/>
    </row>
    <row r="57" spans="1:11" s="556" customFormat="1" ht="27.2" customHeight="1" x14ac:dyDescent="0.25">
      <c r="A57"/>
      <c r="B57" s="895" t="s">
        <v>591</v>
      </c>
      <c r="C57" s="895"/>
      <c r="D57" s="895"/>
      <c r="E57" s="501" t="s">
        <v>10</v>
      </c>
      <c r="F57" s="262" t="str">
        <f>VLOOKUP(E57,Config!$B$35:$C$36,2,FALSE)</f>
        <v xml:space="preserve"> </v>
      </c>
      <c r="H57" s="267"/>
      <c r="I57" s="267"/>
    </row>
    <row r="58" spans="1:11" ht="6" customHeight="1" x14ac:dyDescent="0.2">
      <c r="A58" s="593"/>
      <c r="B58" s="896"/>
      <c r="C58" s="897"/>
      <c r="D58" s="898"/>
      <c r="E58" s="215"/>
      <c r="G58" s="148"/>
      <c r="H58" s="148"/>
      <c r="I58" s="148"/>
    </row>
    <row r="59" spans="1:11" s="556" customFormat="1" ht="27.2" customHeight="1" x14ac:dyDescent="0.25">
      <c r="A59"/>
      <c r="B59" s="895" t="s">
        <v>592</v>
      </c>
      <c r="C59" s="895"/>
      <c r="D59" s="895"/>
      <c r="E59" s="501" t="s">
        <v>10</v>
      </c>
      <c r="F59" s="262" t="str">
        <f>VLOOKUP(E59,Config!$B$40:$C$41,2,FALSE)</f>
        <v xml:space="preserve"> </v>
      </c>
      <c r="H59" s="267"/>
      <c r="I59" s="267"/>
    </row>
    <row r="60" spans="1:11" ht="6" customHeight="1" x14ac:dyDescent="0.2">
      <c r="B60" s="11"/>
      <c r="C60" s="23"/>
      <c r="D60" s="551"/>
      <c r="E60" s="215"/>
      <c r="G60" s="148"/>
      <c r="H60" s="148"/>
      <c r="I60" s="148"/>
    </row>
    <row r="61" spans="1:11" s="554" customFormat="1" ht="27.2" customHeight="1" x14ac:dyDescent="0.25">
      <c r="A61" s="806" t="s">
        <v>384</v>
      </c>
      <c r="B61" s="806"/>
      <c r="C61" s="806"/>
      <c r="D61" s="806"/>
      <c r="E61" s="807" t="s">
        <v>372</v>
      </c>
      <c r="F61" s="807"/>
      <c r="G61" s="262" t="str">
        <f>VLOOKUP(E61,Config!$B$43:$C$52,2,FALSE)</f>
        <v>Please ensure actual expenditures are captured in the respective section of the Financial Summary &amp; Reporting sheet</v>
      </c>
      <c r="H61" s="262"/>
      <c r="I61" s="263"/>
    </row>
    <row r="62" spans="1:11" s="554" customFormat="1" ht="6" customHeight="1" x14ac:dyDescent="0.25">
      <c r="E62" s="266"/>
      <c r="F62" s="265"/>
      <c r="H62" s="263"/>
      <c r="I62" s="263"/>
    </row>
    <row r="63" spans="1:11" s="215" customFormat="1" x14ac:dyDescent="0.2"/>
    <row r="64" spans="1:11" s="215" customFormat="1" ht="31.5" customHeight="1" x14ac:dyDescent="0.2">
      <c r="A64" s="39"/>
      <c r="B64" s="147" t="s">
        <v>370</v>
      </c>
      <c r="C64" s="156"/>
      <c r="D64" s="819" t="s">
        <v>443</v>
      </c>
      <c r="E64" s="819"/>
      <c r="F64" s="206" t="s">
        <v>448</v>
      </c>
      <c r="H64" s="203"/>
    </row>
    <row r="65" spans="1:6" s="215" customFormat="1" ht="15" customHeight="1" x14ac:dyDescent="0.2">
      <c r="A65" s="6">
        <v>1</v>
      </c>
      <c r="B65" s="446"/>
      <c r="D65" s="818"/>
      <c r="E65" s="818"/>
      <c r="F65" s="204"/>
    </row>
    <row r="66" spans="1:6" s="215" customFormat="1" ht="15" customHeight="1" x14ac:dyDescent="0.2">
      <c r="A66" s="6">
        <v>2</v>
      </c>
      <c r="B66" s="446"/>
      <c r="D66" s="818"/>
      <c r="E66" s="818"/>
      <c r="F66" s="204"/>
    </row>
    <row r="67" spans="1:6" s="215" customFormat="1" ht="15" customHeight="1" x14ac:dyDescent="0.2">
      <c r="A67" s="6">
        <v>3</v>
      </c>
      <c r="B67" s="446"/>
      <c r="D67" s="818"/>
      <c r="E67" s="818"/>
      <c r="F67" s="204"/>
    </row>
    <row r="68" spans="1:6" s="215" customFormat="1" ht="15" customHeight="1" x14ac:dyDescent="0.2">
      <c r="A68" s="6">
        <v>4</v>
      </c>
      <c r="B68" s="446"/>
      <c r="D68" s="818"/>
      <c r="E68" s="818"/>
      <c r="F68" s="204"/>
    </row>
    <row r="69" spans="1:6" s="215" customFormat="1" ht="15" customHeight="1" x14ac:dyDescent="0.2">
      <c r="A69" s="6">
        <v>5</v>
      </c>
      <c r="B69" s="446"/>
      <c r="D69" s="818"/>
      <c r="E69" s="818"/>
      <c r="F69" s="205"/>
    </row>
    <row r="70" spans="1:6" s="215" customFormat="1" ht="15" hidden="1" customHeight="1" x14ac:dyDescent="0.2">
      <c r="A70" s="6">
        <v>6</v>
      </c>
      <c r="B70" s="446"/>
      <c r="D70" s="818"/>
      <c r="E70" s="818"/>
      <c r="F70" s="205"/>
    </row>
    <row r="71" spans="1:6" s="215" customFormat="1" ht="15" hidden="1" customHeight="1" x14ac:dyDescent="0.2">
      <c r="A71" s="6">
        <v>7</v>
      </c>
      <c r="B71" s="446"/>
      <c r="D71" s="818"/>
      <c r="E71" s="818"/>
      <c r="F71" s="205"/>
    </row>
    <row r="72" spans="1:6" s="215" customFormat="1" ht="15" hidden="1" customHeight="1" x14ac:dyDescent="0.2">
      <c r="A72" s="6">
        <v>8</v>
      </c>
      <c r="B72" s="446"/>
      <c r="D72" s="818"/>
      <c r="E72" s="818"/>
      <c r="F72" s="205"/>
    </row>
    <row r="73" spans="1:6" s="215" customFormat="1" ht="15" hidden="1" customHeight="1" x14ac:dyDescent="0.2">
      <c r="A73" s="6">
        <v>9</v>
      </c>
      <c r="B73" s="446"/>
      <c r="D73" s="818"/>
      <c r="E73" s="818"/>
      <c r="F73" s="205"/>
    </row>
    <row r="74" spans="1:6" s="215" customFormat="1" ht="15" hidden="1" customHeight="1" x14ac:dyDescent="0.2">
      <c r="A74" s="6">
        <v>10</v>
      </c>
      <c r="B74" s="446"/>
      <c r="D74" s="818"/>
      <c r="E74" s="818"/>
      <c r="F74" s="207"/>
    </row>
    <row r="75" spans="1:6" s="215" customFormat="1" ht="15" hidden="1" customHeight="1" x14ac:dyDescent="0.2">
      <c r="A75" s="6">
        <v>11</v>
      </c>
      <c r="B75" s="446"/>
      <c r="D75" s="80"/>
      <c r="E75" s="80"/>
      <c r="F75" s="80"/>
    </row>
    <row r="76" spans="1:6" s="215" customFormat="1" ht="15" hidden="1" customHeight="1" x14ac:dyDescent="0.2">
      <c r="A76" s="6">
        <v>12</v>
      </c>
      <c r="B76" s="446"/>
      <c r="D76" s="80"/>
      <c r="E76" s="80"/>
      <c r="F76" s="80"/>
    </row>
    <row r="77" spans="1:6" s="215" customFormat="1" ht="15" hidden="1" customHeight="1" x14ac:dyDescent="0.2">
      <c r="A77" s="6">
        <v>13</v>
      </c>
      <c r="B77" s="446"/>
      <c r="F77" s="80"/>
    </row>
    <row r="78" spans="1:6" s="215" customFormat="1" ht="15" hidden="1" customHeight="1" x14ac:dyDescent="0.2">
      <c r="A78" s="6">
        <v>14</v>
      </c>
      <c r="B78" s="446"/>
      <c r="D78" s="80"/>
      <c r="E78" s="80"/>
      <c r="F78" s="80"/>
    </row>
    <row r="79" spans="1:6" s="215" customFormat="1" ht="15" hidden="1" customHeight="1" x14ac:dyDescent="0.2">
      <c r="A79" s="6">
        <v>15</v>
      </c>
      <c r="B79" s="446"/>
      <c r="F79" s="80"/>
    </row>
    <row r="80" spans="1:6" s="215" customFormat="1" ht="15" hidden="1" customHeight="1" x14ac:dyDescent="0.2">
      <c r="A80" s="6">
        <v>16</v>
      </c>
      <c r="B80" s="446"/>
      <c r="D80" s="80"/>
      <c r="E80" s="80"/>
      <c r="F80" s="80"/>
    </row>
    <row r="81" spans="1:6" s="215" customFormat="1" ht="15" hidden="1" customHeight="1" x14ac:dyDescent="0.2">
      <c r="A81" s="6">
        <v>17</v>
      </c>
      <c r="B81" s="446"/>
      <c r="F81" s="80"/>
    </row>
    <row r="82" spans="1:6" s="215" customFormat="1" ht="15" hidden="1" customHeight="1" x14ac:dyDescent="0.2">
      <c r="A82" s="6">
        <v>18</v>
      </c>
      <c r="B82" s="446"/>
      <c r="D82" s="80"/>
      <c r="E82" s="80"/>
      <c r="F82" s="80"/>
    </row>
    <row r="83" spans="1:6" s="215" customFormat="1" ht="15" hidden="1" customHeight="1" x14ac:dyDescent="0.2">
      <c r="A83" s="6">
        <v>19</v>
      </c>
      <c r="B83" s="446"/>
      <c r="D83" s="80"/>
      <c r="E83" s="80"/>
      <c r="F83" s="80"/>
    </row>
    <row r="84" spans="1:6" s="215" customFormat="1" ht="15" hidden="1" customHeight="1" x14ac:dyDescent="0.2">
      <c r="A84" s="6">
        <v>20</v>
      </c>
      <c r="B84" s="446"/>
      <c r="D84" s="80"/>
      <c r="E84" s="80"/>
      <c r="F84" s="80"/>
    </row>
    <row r="85" spans="1:6" s="215" customFormat="1" ht="15" customHeight="1" x14ac:dyDescent="0.2">
      <c r="A85" s="108" t="s">
        <v>446</v>
      </c>
    </row>
    <row r="86" spans="1:6" s="215" customFormat="1" x14ac:dyDescent="0.2">
      <c r="A86" s="52"/>
    </row>
    <row r="87" spans="1:6" s="215" customFormat="1" x14ac:dyDescent="0.2"/>
    <row r="88" spans="1:6" s="215" customFormat="1" x14ac:dyDescent="0.2"/>
    <row r="89" spans="1:6" s="215" customFormat="1" x14ac:dyDescent="0.2"/>
    <row r="90" spans="1:6" s="215" customFormat="1" x14ac:dyDescent="0.2"/>
    <row r="91" spans="1:6" s="215" customFormat="1" x14ac:dyDescent="0.2"/>
    <row r="92" spans="1:6" s="215" customFormat="1" x14ac:dyDescent="0.2"/>
    <row r="93" spans="1:6" s="215" customFormat="1" x14ac:dyDescent="0.2"/>
    <row r="94" spans="1:6" s="215" customFormat="1" x14ac:dyDescent="0.2"/>
    <row r="95" spans="1:6" s="215" customFormat="1" x14ac:dyDescent="0.2"/>
    <row r="96" spans="1:6" s="215" customFormat="1" x14ac:dyDescent="0.2"/>
    <row r="97" spans="4:5" s="215" customFormat="1" x14ac:dyDescent="0.2"/>
    <row r="98" spans="4:5" s="215" customFormat="1" x14ac:dyDescent="0.2"/>
    <row r="99" spans="4:5" s="215" customFormat="1" x14ac:dyDescent="0.2"/>
    <row r="100" spans="4:5" s="215" customFormat="1" x14ac:dyDescent="0.2"/>
    <row r="101" spans="4:5" s="215" customFormat="1" x14ac:dyDescent="0.2">
      <c r="D101" s="557"/>
      <c r="E101" s="557"/>
    </row>
    <row r="102" spans="4:5" s="215" customFormat="1" x14ac:dyDescent="0.2">
      <c r="D102" s="557"/>
      <c r="E102" s="557"/>
    </row>
    <row r="103" spans="4:5" s="215" customFormat="1" x14ac:dyDescent="0.2">
      <c r="D103" s="557"/>
      <c r="E103" s="557"/>
    </row>
    <row r="104" spans="4:5" s="215" customFormat="1" x14ac:dyDescent="0.2">
      <c r="D104" s="557"/>
      <c r="E104" s="557"/>
    </row>
    <row r="105" spans="4:5" s="215" customFormat="1" x14ac:dyDescent="0.2">
      <c r="D105" s="557"/>
    </row>
    <row r="106" spans="4:5" s="215" customFormat="1" x14ac:dyDescent="0.2">
      <c r="D106" s="557"/>
    </row>
    <row r="107" spans="4:5" s="215" customFormat="1" x14ac:dyDescent="0.2">
      <c r="D107" s="557"/>
    </row>
    <row r="108" spans="4:5" s="215" customFormat="1" x14ac:dyDescent="0.2">
      <c r="D108" s="557"/>
    </row>
    <row r="109" spans="4:5" s="215" customFormat="1" x14ac:dyDescent="0.2">
      <c r="D109" s="557"/>
    </row>
    <row r="110" spans="4:5" s="215" customFormat="1" x14ac:dyDescent="0.2">
      <c r="D110" s="557"/>
    </row>
    <row r="111" spans="4:5" s="215" customFormat="1" x14ac:dyDescent="0.2">
      <c r="D111" s="557"/>
    </row>
    <row r="112" spans="4:5" s="215" customFormat="1" x14ac:dyDescent="0.2">
      <c r="D112" s="557"/>
    </row>
    <row r="113" spans="4:4" s="215" customFormat="1" x14ac:dyDescent="0.2">
      <c r="D113" s="557"/>
    </row>
    <row r="114" spans="4:4" s="215" customFormat="1" x14ac:dyDescent="0.2">
      <c r="D114" s="557"/>
    </row>
    <row r="115" spans="4:4" s="215" customFormat="1" x14ac:dyDescent="0.2">
      <c r="D115" s="557"/>
    </row>
    <row r="116" spans="4:4" s="215" customFormat="1" x14ac:dyDescent="0.2">
      <c r="D116" s="557"/>
    </row>
    <row r="117" spans="4:4" s="215" customFormat="1" x14ac:dyDescent="0.2"/>
    <row r="118" spans="4:4" s="215" customFormat="1" x14ac:dyDescent="0.2"/>
    <row r="119" spans="4:4" s="215" customFormat="1" x14ac:dyDescent="0.2"/>
    <row r="120" spans="4:4" s="215" customFormat="1" x14ac:dyDescent="0.2"/>
    <row r="121" spans="4:4" s="215" customFormat="1" x14ac:dyDescent="0.2"/>
    <row r="122" spans="4:4" s="215" customFormat="1" x14ac:dyDescent="0.2"/>
    <row r="123" spans="4:4" s="215" customFormat="1" x14ac:dyDescent="0.2"/>
    <row r="124" spans="4:4" s="215" customFormat="1" x14ac:dyDescent="0.2"/>
    <row r="125" spans="4:4" s="215" customFormat="1" x14ac:dyDescent="0.2"/>
    <row r="126" spans="4:4" s="215" customFormat="1" x14ac:dyDescent="0.2"/>
    <row r="127" spans="4:4" s="215" customFormat="1" x14ac:dyDescent="0.2"/>
    <row r="128" spans="4:4" s="215" customFormat="1" x14ac:dyDescent="0.2"/>
    <row r="129" s="215" customFormat="1" x14ac:dyDescent="0.2"/>
    <row r="130" s="215" customFormat="1" x14ac:dyDescent="0.2"/>
    <row r="131" s="215" customFormat="1" x14ac:dyDescent="0.2"/>
    <row r="132" s="215" customFormat="1" x14ac:dyDescent="0.2"/>
    <row r="133" s="215" customFormat="1" x14ac:dyDescent="0.2"/>
    <row r="134" s="215" customFormat="1" x14ac:dyDescent="0.2"/>
    <row r="135" s="215" customFormat="1" x14ac:dyDescent="0.2"/>
    <row r="136" s="215" customFormat="1" x14ac:dyDescent="0.2"/>
    <row r="137" s="215" customFormat="1" x14ac:dyDescent="0.2"/>
    <row r="138" s="215" customFormat="1" x14ac:dyDescent="0.2"/>
    <row r="139" s="215" customFormat="1" x14ac:dyDescent="0.2"/>
    <row r="140" s="215" customFormat="1" x14ac:dyDescent="0.2"/>
    <row r="141" s="215" customFormat="1" x14ac:dyDescent="0.2"/>
    <row r="142" s="215" customFormat="1" x14ac:dyDescent="0.2"/>
    <row r="143" s="215" customFormat="1" x14ac:dyDescent="0.2"/>
    <row r="144" s="215" customFormat="1" x14ac:dyDescent="0.2"/>
    <row r="145" s="215" customFormat="1" x14ac:dyDescent="0.2"/>
    <row r="146" s="215" customFormat="1" x14ac:dyDescent="0.2"/>
    <row r="147" s="215" customFormat="1" x14ac:dyDescent="0.2"/>
    <row r="148" s="215" customFormat="1" x14ac:dyDescent="0.2"/>
    <row r="149" s="215" customFormat="1" x14ac:dyDescent="0.2"/>
    <row r="228" spans="3:3" hidden="1" x14ac:dyDescent="0.2">
      <c r="C228" s="80" t="s">
        <v>462</v>
      </c>
    </row>
    <row r="236" spans="3:3" x14ac:dyDescent="0.2">
      <c r="C236" s="70"/>
    </row>
  </sheetData>
  <sheetProtection formatRows="0" insertRows="0"/>
  <mergeCells count="34">
    <mergeCell ref="A21:B21"/>
    <mergeCell ref="A38:B38"/>
    <mergeCell ref="B51:D51"/>
    <mergeCell ref="B53:D53"/>
    <mergeCell ref="B55:D55"/>
    <mergeCell ref="D68:E68"/>
    <mergeCell ref="D74:E74"/>
    <mergeCell ref="D69:E69"/>
    <mergeCell ref="D70:E70"/>
    <mergeCell ref="D71:E71"/>
    <mergeCell ref="D72:E72"/>
    <mergeCell ref="D73:E73"/>
    <mergeCell ref="B57:D57"/>
    <mergeCell ref="D65:E65"/>
    <mergeCell ref="D64:E64"/>
    <mergeCell ref="D66:E66"/>
    <mergeCell ref="D67:E67"/>
    <mergeCell ref="B59:D59"/>
    <mergeCell ref="F21:L25"/>
    <mergeCell ref="A61:D61"/>
    <mergeCell ref="E61:F61"/>
    <mergeCell ref="E5:F5"/>
    <mergeCell ref="E7:F7"/>
    <mergeCell ref="C14:F14"/>
    <mergeCell ref="C15:F15"/>
    <mergeCell ref="C27:D27"/>
    <mergeCell ref="C17:D17"/>
    <mergeCell ref="B46:D46"/>
    <mergeCell ref="B45:D45"/>
    <mergeCell ref="F45:H46"/>
    <mergeCell ref="C16:F16"/>
    <mergeCell ref="C43:E43"/>
    <mergeCell ref="C18:D18"/>
    <mergeCell ref="A12:B12"/>
  </mergeCells>
  <conditionalFormatting sqref="A85:XFD85 A64:C68 H65:XFD74 I64:XFD64 C69:C74 C75:XFD84 A69:B84">
    <cfRule type="expression" dxfId="59" priority="37">
      <formula>($E$57="No")</formula>
    </cfRule>
  </conditionalFormatting>
  <conditionalFormatting sqref="D64:F74">
    <cfRule type="expression" dxfId="58" priority="18">
      <formula>IF($E$51="No",1,0)</formula>
    </cfRule>
  </conditionalFormatting>
  <conditionalFormatting sqref="C24">
    <cfRule type="expression" dxfId="57" priority="5">
      <formula>(AND(NOT(ISBLANK($C$23)),start_date&gt;end_date))</formula>
    </cfRule>
  </conditionalFormatting>
  <conditionalFormatting sqref="C23">
    <cfRule type="expression" dxfId="56" priority="6">
      <formula>(AND(NOT(ISBLANK($C$24)),start_date&gt;end_date))</formula>
    </cfRule>
  </conditionalFormatting>
  <dataValidations xWindow="223" yWindow="704" count="3">
    <dataValidation type="custom" allowBlank="1" showInputMessage="1" showErrorMessage="1" sqref="I6:L8 F27 A2:A3 A61:D61 D5 D7 H5:H8 A10 C10 A12:B12 A8 C17:D18 A21:B21 F21:L25 B27 C29:L33 I27 G51 A38:B38 B40 B41 B43 B45:D45 B46:D46 F45:H46 G61 D64:F64 B64 A85 B23:B26 B28:B33 B16:B18 B14:B15">
      <formula1>"'"</formula1>
    </dataValidation>
    <dataValidation allowBlank="1" showErrorMessage="1" sqref="B39 A55 B19 B42"/>
    <dataValidation type="custom" allowBlank="1" showErrorMessage="1" sqref="A49 A51 B51:D51 B53:D53 A53 B55:D55 B57:D57 A57 A59 B59:D59 F59 F57 F53 F51 F55">
      <formula1>"'"</formula1>
    </dataValidation>
  </dataValidations>
  <printOptions horizontalCentered="1"/>
  <pageMargins left="0.25" right="0.25" top="0.25" bottom="0.75" header="0.27" footer="0.25"/>
  <pageSetup scale="59" fitToHeight="0" orientation="portrait" r:id="rId1"/>
  <headerFooter alignWithMargins="0">
    <oddFooter>&amp;C&amp;A&amp;R&amp;9&amp;P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49" id="{F6F84B2A-0C8D-4A29-902B-21206E4E8BF7}">
            <xm:f>($C$27&lt;&gt;Config!$E$13)</xm:f>
            <x14:dxf>
              <font>
                <color theme="0"/>
              </font>
              <fill>
                <patternFill patternType="none">
                  <bgColor auto="1"/>
                </patternFill>
              </fill>
              <border>
                <left/>
                <right/>
                <top/>
                <bottom/>
                <vertical/>
                <horizontal/>
              </border>
            </x14:dxf>
          </x14:cfRule>
          <xm:sqref>F27</xm:sqref>
        </x14:conditionalFormatting>
        <x14:conditionalFormatting xmlns:xm="http://schemas.microsoft.com/office/excel/2006/main">
          <x14:cfRule type="expression" priority="1" id="{AE738F66-7BFF-41C1-9190-19562FF621D6}">
            <xm:f>AND($C$27=Config!$E$13,$G$27&lt;$C$23)</xm:f>
            <x14:dxf>
              <font>
                <color rgb="FFFF0000"/>
              </font>
            </x14:dxf>
          </x14:cfRule>
          <x14:cfRule type="expression" priority="2" id="{EBD3771F-E43D-4722-890C-B4D997634569}">
            <xm:f>AND($C$27=Config!$E$13,$G$27="[enter date]")</xm:f>
            <x14:dxf>
              <font>
                <color rgb="FFFF0000"/>
              </font>
            </x14:dxf>
          </x14:cfRule>
          <x14:cfRule type="expression" priority="150" id="{69C2D11B-5141-4501-BD36-A49FE9467CAB}">
            <xm:f>($C$27&lt;&gt;Config!$E$13)</xm:f>
            <x14:dxf>
              <font>
                <strike val="0"/>
                <color theme="0"/>
              </font>
              <fill>
                <patternFill>
                  <bgColor theme="0"/>
                </patternFill>
              </fill>
              <border>
                <left/>
                <right/>
                <top/>
                <bottom/>
                <vertical/>
                <horizontal/>
              </border>
            </x14:dxf>
          </x14:cfRule>
          <xm:sqref>G27</xm:sqref>
        </x14:conditionalFormatting>
        <x14:conditionalFormatting xmlns:xm="http://schemas.microsoft.com/office/excel/2006/main">
          <x14:cfRule type="expression" priority="17" id="{6913737D-F01F-4E95-9895-F4FACA04DF25}">
            <xm:f>IF($C$27&lt;&gt;Config!$E$14,1,0)</xm:f>
            <x14:dxf>
              <font>
                <color theme="0"/>
              </font>
              <fill>
                <patternFill>
                  <bgColor theme="0"/>
                </patternFill>
              </fill>
              <border>
                <left/>
                <right/>
                <top/>
                <bottom/>
                <vertical/>
                <horizontal/>
              </border>
            </x14:dxf>
          </x14:cfRule>
          <xm:sqref>B35:L35</xm:sqref>
        </x14:conditionalFormatting>
        <x14:conditionalFormatting xmlns:xm="http://schemas.microsoft.com/office/excel/2006/main">
          <x14:cfRule type="expression" priority="12" id="{CB4190F3-71B8-493D-A9C6-920CEC20921B}">
            <xm:f>($E$59=Config!$B$40)</xm:f>
            <x14:dxf>
              <font>
                <color theme="0"/>
              </font>
              <fill>
                <patternFill>
                  <bgColor theme="0"/>
                </patternFill>
              </fill>
            </x14:dxf>
          </x14:cfRule>
          <xm:sqref>A61:G61</xm:sqref>
        </x14:conditionalFormatting>
        <x14:conditionalFormatting xmlns:xm="http://schemas.microsoft.com/office/excel/2006/main">
          <x14:cfRule type="expression" priority="11" id="{BCD4C6E2-617F-4460-ABD8-B7C54556126B}">
            <xm:f>($E$53=Config!$B$26)</xm:f>
            <x14:dxf>
              <font>
                <color theme="0"/>
              </font>
              <fill>
                <patternFill>
                  <bgColor theme="0"/>
                </patternFill>
              </fill>
            </x14:dxf>
          </x14:cfRule>
          <xm:sqref>A55:B55 E55:F55</xm:sqref>
        </x14:conditionalFormatting>
        <x14:conditionalFormatting xmlns:xm="http://schemas.microsoft.com/office/excel/2006/main">
          <x14:cfRule type="expression" priority="3" id="{773800E6-9139-4AE4-9991-38583625EBC9}">
            <xm:f>OR(ISBLANK($C$43),$E45&gt;IFERROR(VLOOKUP($C$43,Config!$B$11:$C$18,2,FALSE),0))</xm:f>
            <x14:dxf>
              <font>
                <color rgb="FFFF0000"/>
              </font>
            </x14:dxf>
          </x14:cfRule>
          <xm:sqref>E45:E46</xm:sqref>
        </x14:conditionalFormatting>
      </x14:conditionalFormattings>
    </ext>
    <ext xmlns:x14="http://schemas.microsoft.com/office/spreadsheetml/2009/9/main" uri="{CCE6A557-97BC-4b89-ADB6-D9C93CAAB3DF}">
      <x14:dataValidations xmlns:xm="http://schemas.microsoft.com/office/excel/2006/main" xWindow="223" yWindow="704" count="10">
        <x14:dataValidation type="list" allowBlank="1" showInputMessage="1" showErrorMessage="1">
          <x14:formula1>
            <xm:f>Config!$E$11:$E$14</xm:f>
          </x14:formula1>
          <xm:sqref>C27:D27</xm:sqref>
        </x14:dataValidation>
        <x14:dataValidation type="decimal" operator="lessThanOrEqual" allowBlank="1" showErrorMessage="1" error="The IDC rate is above the allowed amount for the selected organization type." prompt="Choose from the options in the drop down box">
          <x14:formula1>
            <xm:f>VLOOKUP($C$43,Config!$B$11:$C$17,2,FALSE)</xm:f>
          </x14:formula1>
          <xm:sqref>E46</xm:sqref>
        </x14:dataValidation>
        <x14:dataValidation type="list" allowBlank="1" showInputMessage="1" showErrorMessage="1">
          <x14:formula1>
            <xm:f>Config!$B$11:$B$18</xm:f>
          </x14:formula1>
          <xm:sqref>C43:E43</xm:sqref>
        </x14:dataValidation>
        <x14:dataValidation type="list" allowBlank="1" showErrorMessage="1">
          <x14:formula1>
            <xm:f>Config!$B$21:$B$22</xm:f>
          </x14:formula1>
          <xm:sqref>E51</xm:sqref>
        </x14:dataValidation>
        <x14:dataValidation type="list" allowBlank="1" showErrorMessage="1">
          <x14:formula1>
            <xm:f>Config!$B$26:$B$27</xm:f>
          </x14:formula1>
          <xm:sqref>E53</xm:sqref>
        </x14:dataValidation>
        <x14:dataValidation type="list" allowBlank="1" showErrorMessage="1">
          <x14:formula1>
            <xm:f>Config!$B$29:$B$31</xm:f>
          </x14:formula1>
          <xm:sqref>E55</xm:sqref>
        </x14:dataValidation>
        <x14:dataValidation type="list" allowBlank="1" showErrorMessage="1">
          <x14:formula1>
            <xm:f>Config!$B$43:$B$52</xm:f>
          </x14:formula1>
          <xm:sqref>E61</xm:sqref>
        </x14:dataValidation>
        <x14:dataValidation type="list" allowBlank="1" showErrorMessage="1">
          <x14:formula1>
            <xm:f>Config!$B$40:$B$41</xm:f>
          </x14:formula1>
          <xm:sqref>E59</xm:sqref>
        </x14:dataValidation>
        <x14:dataValidation type="list" allowBlank="1" showErrorMessage="1">
          <x14:formula1>
            <xm:f>Config!$B$35:$B$36</xm:f>
          </x14:formula1>
          <xm:sqref>E57</xm:sqref>
        </x14:dataValidation>
        <x14:dataValidation type="decimal" operator="lessThanOrEqual" allowBlank="1" showInputMessage="1" showErrorMessage="1" error="The IDC rate is above the allowed amount for the selected organization type.">
          <x14:formula1>
            <xm:f>VLOOKUP($C$43,Config!$B$11:$C$17,2,FALSE)</xm:f>
          </x14:formula1>
          <xm:sqref>E45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pageSetUpPr autoPageBreaks="0" fitToPage="1"/>
  </sheetPr>
  <dimension ref="A1:AM677"/>
  <sheetViews>
    <sheetView showGridLines="0" zoomScale="90" zoomScaleNormal="90" workbookViewId="0">
      <pane xSplit="2" ySplit="5" topLeftCell="D6" activePane="bottomRight" state="frozen"/>
      <selection activeCell="W9" sqref="W9"/>
      <selection pane="topRight" activeCell="W9" sqref="W9"/>
      <selection pane="bottomLeft" activeCell="W9" sqref="W9"/>
      <selection pane="bottomRight" activeCell="E2" sqref="E2"/>
    </sheetView>
  </sheetViews>
  <sheetFormatPr defaultColWidth="9.140625" defaultRowHeight="14.25" outlineLevelCol="1" x14ac:dyDescent="0.2"/>
  <cols>
    <col min="1" max="1" width="2.28515625" style="220" customWidth="1"/>
    <col min="2" max="2" width="5.140625" style="220" bestFit="1" customWidth="1"/>
    <col min="3" max="3" width="23.42578125" style="220" hidden="1" customWidth="1" outlineLevel="1"/>
    <col min="4" max="4" width="24.85546875" style="220" customWidth="1" collapsed="1"/>
    <col min="5" max="5" width="31.42578125" style="220" customWidth="1"/>
    <col min="6" max="6" width="15.28515625" style="220" customWidth="1"/>
    <col min="7" max="11" width="15.7109375" style="220" customWidth="1"/>
    <col min="12" max="16" width="15.7109375" style="220" hidden="1" customWidth="1" outlineLevel="1"/>
    <col min="17" max="17" width="12.5703125" style="220" customWidth="1" collapsed="1"/>
    <col min="18" max="18" width="12.5703125" style="220" customWidth="1"/>
    <col min="19" max="19" width="25" style="220" hidden="1" customWidth="1" outlineLevel="1" collapsed="1"/>
    <col min="20" max="20" width="15" style="220" hidden="1" customWidth="1" outlineLevel="1"/>
    <col min="21" max="21" width="15" style="220" hidden="1" customWidth="1" outlineLevel="1" collapsed="1"/>
    <col min="22" max="22" width="15.7109375" style="220" customWidth="1" collapsed="1"/>
    <col min="23" max="26" width="15.7109375" style="220" customWidth="1"/>
    <col min="27" max="31" width="15.7109375" style="220" hidden="1" customWidth="1" outlineLevel="1"/>
    <col min="32" max="32" width="16.42578125" style="220" customWidth="1" collapsed="1"/>
    <col min="33" max="33" width="14.140625" style="220" customWidth="1"/>
    <col min="34" max="34" width="22.85546875" style="220" customWidth="1"/>
    <col min="35" max="35" width="11" style="561" customWidth="1"/>
    <col min="36" max="16384" width="9.140625" style="560"/>
  </cols>
  <sheetData>
    <row r="1" spans="1:39" s="80" customFormat="1" ht="20.25" x14ac:dyDescent="0.3">
      <c r="A1" s="892" t="s">
        <v>244</v>
      </c>
      <c r="B1" s="892"/>
      <c r="C1" s="69"/>
      <c r="D1" s="69"/>
      <c r="E1"/>
      <c r="Q1" s="220"/>
      <c r="W1" s="558"/>
      <c r="AE1" s="220"/>
      <c r="AI1" s="251"/>
    </row>
    <row r="2" spans="1:39" ht="9.75" customHeight="1" x14ac:dyDescent="0.2">
      <c r="AI2" s="559"/>
    </row>
    <row r="3" spans="1:39" x14ac:dyDescent="0.2">
      <c r="B3" s="906" t="s">
        <v>150</v>
      </c>
      <c r="G3" s="222" t="s">
        <v>12</v>
      </c>
      <c r="H3" s="222" t="s">
        <v>14</v>
      </c>
      <c r="I3" s="222" t="s">
        <v>15</v>
      </c>
      <c r="J3" s="222" t="s">
        <v>16</v>
      </c>
      <c r="K3" s="222" t="s">
        <v>17</v>
      </c>
      <c r="L3" s="222" t="s">
        <v>18</v>
      </c>
      <c r="M3" s="222" t="s">
        <v>19</v>
      </c>
      <c r="N3" s="222" t="s">
        <v>29</v>
      </c>
      <c r="O3" s="222" t="s">
        <v>30</v>
      </c>
      <c r="P3" s="222" t="s">
        <v>31</v>
      </c>
      <c r="V3" s="222" t="s">
        <v>12</v>
      </c>
      <c r="W3" s="222" t="s">
        <v>14</v>
      </c>
      <c r="X3" s="222" t="s">
        <v>15</v>
      </c>
      <c r="Y3" s="222" t="s">
        <v>16</v>
      </c>
      <c r="Z3" s="222" t="s">
        <v>17</v>
      </c>
      <c r="AA3" s="222" t="s">
        <v>18</v>
      </c>
      <c r="AB3" s="222" t="s">
        <v>19</v>
      </c>
      <c r="AC3" s="222" t="s">
        <v>29</v>
      </c>
      <c r="AD3" s="222" t="s">
        <v>30</v>
      </c>
      <c r="AE3" s="222" t="s">
        <v>31</v>
      </c>
      <c r="AF3" s="42"/>
    </row>
    <row r="4" spans="1:39" s="733" customFormat="1" ht="12.75" x14ac:dyDescent="0.2">
      <c r="A4" s="222"/>
      <c r="B4" s="293" t="str">
        <f>IF(multiple_funders="Yes", VLOOKUP(cofunding_by_category,Config!$B$29:$E$31,4,FALSE),"")</f>
        <v/>
      </c>
      <c r="C4" s="222"/>
      <c r="D4" s="222"/>
      <c r="E4" s="222"/>
      <c r="F4" s="222"/>
      <c r="G4" s="731" t="str">
        <f>TEXT(start_date,"mmm-yy") &amp; " - " &amp; TEXT(end_period_1,"mmm-yy")</f>
        <v xml:space="preserve">Jan-00 - </v>
      </c>
      <c r="H4" s="731" t="str">
        <f>TEXT(start_period_2,"mmm-yy") &amp; " - "&amp; TEXT(end_period_2,"mmm-yy")</f>
        <v xml:space="preserve"> - </v>
      </c>
      <c r="I4" s="731" t="str">
        <f>TEXT(start_period_3,"mmm-yy") &amp; " - "&amp; TEXT(end_period_3,"mmm-yy")</f>
        <v xml:space="preserve"> - </v>
      </c>
      <c r="J4" s="731" t="str">
        <f>TEXT(start_period_4,"mmm-yy") &amp; " - "&amp; TEXT(end_period_4,"mmm-yy")</f>
        <v xml:space="preserve"> - </v>
      </c>
      <c r="K4" s="731" t="str">
        <f>TEXT(start_period_5,"mmm-yy") &amp; " - "&amp; TEXT(end_period_5,"mmm-yy")</f>
        <v xml:space="preserve"> - </v>
      </c>
      <c r="L4" s="731" t="str">
        <f>TEXT(start_period_6,"mmm-yy") &amp; " - "&amp; TEXT(end_period_6,"mmm-yy")</f>
        <v xml:space="preserve"> - </v>
      </c>
      <c r="M4" s="731" t="str">
        <f>TEXT(start_period_7,"mmm-yy") &amp; " - "&amp; TEXT(end_period_7,"mmm-yy")</f>
        <v xml:space="preserve"> - </v>
      </c>
      <c r="N4" s="731" t="str">
        <f>TEXT(start_period_8,"mmm-yy") &amp; " - "&amp; TEXT(end_period_8,"mmm-yy")</f>
        <v xml:space="preserve"> - </v>
      </c>
      <c r="O4" s="731" t="str">
        <f>TEXT(start_period_9,"mmm-yy") &amp; " - "&amp; TEXT(end_period_9,"mmm-yy")</f>
        <v xml:space="preserve"> - </v>
      </c>
      <c r="P4" s="731" t="str">
        <f>TEXT(start_period_10,"mmm-yy") &amp; " - "&amp; TEXT(end_period_10,"mmm-yy")</f>
        <v xml:space="preserve"> - </v>
      </c>
      <c r="Q4" s="222"/>
      <c r="R4" s="222"/>
      <c r="S4" s="222"/>
      <c r="T4" s="222"/>
      <c r="U4" s="222"/>
      <c r="V4" s="731" t="str">
        <f>TEXT(start_date,"mmm-yy") &amp; " - " &amp; TEXT(end_period_1,"mmm-yy")</f>
        <v xml:space="preserve">Jan-00 - </v>
      </c>
      <c r="W4" s="731" t="str">
        <f>TEXT(start_period_2,"mmm-yy") &amp; " - "&amp; TEXT(end_period_2,"mmm-yy")</f>
        <v xml:space="preserve"> - </v>
      </c>
      <c r="X4" s="731" t="str">
        <f>TEXT(start_period_3,"mmm-yy") &amp; " - "&amp; TEXT(end_period_3,"mmm-yy")</f>
        <v xml:space="preserve"> - </v>
      </c>
      <c r="Y4" s="731" t="str">
        <f>TEXT(start_period_4,"mmm-yy") &amp; " - "&amp; TEXT(end_period_4,"mmm-yy")</f>
        <v xml:space="preserve"> - </v>
      </c>
      <c r="Z4" s="731" t="str">
        <f>TEXT(start_period_5,"mmm-yy") &amp; " - "&amp; TEXT(end_period_5,"mmm-yy")</f>
        <v xml:space="preserve"> - </v>
      </c>
      <c r="AA4" s="731" t="str">
        <f>TEXT(start_period_6,"mmm-yy") &amp; " - "&amp; TEXT(end_period_6,"mmm-yy")</f>
        <v xml:space="preserve"> - </v>
      </c>
      <c r="AB4" s="731" t="str">
        <f>TEXT(start_period_7,"mmm-yy") &amp; " - "&amp; TEXT(end_period_7,"mmm-yy")</f>
        <v xml:space="preserve"> - </v>
      </c>
      <c r="AC4" s="731" t="str">
        <f>TEXT(start_period_8,"mmm-yy") &amp; " - "&amp; TEXT(end_period_8,"mmm-yy")</f>
        <v xml:space="preserve"> - </v>
      </c>
      <c r="AD4" s="731" t="str">
        <f>TEXT(start_period_9,"mmm-yy") &amp; " - "&amp; TEXT(end_period_9,"mmm-yy")</f>
        <v xml:space="preserve"> - </v>
      </c>
      <c r="AE4" s="731" t="str">
        <f>TEXT(start_period_10,"mmm-yy") &amp; " - "&amp; TEXT(end_period_10,"mmm-yy")</f>
        <v xml:space="preserve"> - </v>
      </c>
      <c r="AF4" s="222"/>
      <c r="AG4" s="222"/>
      <c r="AH4" s="222"/>
      <c r="AI4" s="732"/>
    </row>
    <row r="5" spans="1:39" s="564" customFormat="1" ht="15" customHeight="1" x14ac:dyDescent="0.25">
      <c r="A5" s="562"/>
      <c r="B5" s="107" t="s">
        <v>96</v>
      </c>
      <c r="C5" s="88" t="s">
        <v>371</v>
      </c>
      <c r="D5" s="88" t="s">
        <v>22</v>
      </c>
      <c r="E5" s="88" t="s">
        <v>249</v>
      </c>
      <c r="F5" s="88" t="s">
        <v>23</v>
      </c>
      <c r="G5" s="106" t="s">
        <v>98</v>
      </c>
      <c r="H5" s="106" t="s">
        <v>108</v>
      </c>
      <c r="I5" s="106" t="s">
        <v>109</v>
      </c>
      <c r="J5" s="106" t="s">
        <v>110</v>
      </c>
      <c r="K5" s="106" t="s">
        <v>111</v>
      </c>
      <c r="L5" s="106" t="s">
        <v>112</v>
      </c>
      <c r="M5" s="106" t="s">
        <v>113</v>
      </c>
      <c r="N5" s="106" t="s">
        <v>114</v>
      </c>
      <c r="O5" s="106" t="s">
        <v>115</v>
      </c>
      <c r="P5" s="106" t="s">
        <v>116</v>
      </c>
      <c r="Q5" s="248" t="s">
        <v>307</v>
      </c>
      <c r="R5" s="248" t="s">
        <v>308</v>
      </c>
      <c r="S5" s="88" t="s">
        <v>277</v>
      </c>
      <c r="T5" s="88" t="s">
        <v>141</v>
      </c>
      <c r="U5" s="88" t="s">
        <v>142</v>
      </c>
      <c r="V5" s="106" t="s">
        <v>97</v>
      </c>
      <c r="W5" s="106" t="s">
        <v>99</v>
      </c>
      <c r="X5" s="106" t="s">
        <v>100</v>
      </c>
      <c r="Y5" s="106" t="s">
        <v>101</v>
      </c>
      <c r="Z5" s="106" t="s">
        <v>102</v>
      </c>
      <c r="AA5" s="106" t="s">
        <v>103</v>
      </c>
      <c r="AB5" s="106" t="s">
        <v>104</v>
      </c>
      <c r="AC5" s="106" t="s">
        <v>105</v>
      </c>
      <c r="AD5" s="106" t="s">
        <v>106</v>
      </c>
      <c r="AE5" s="106" t="s">
        <v>107</v>
      </c>
      <c r="AF5" s="89" t="s">
        <v>32</v>
      </c>
      <c r="AG5" s="90" t="s">
        <v>33</v>
      </c>
      <c r="AH5" s="563" t="s">
        <v>463</v>
      </c>
      <c r="AI5" s="234" t="s">
        <v>21</v>
      </c>
    </row>
    <row r="6" spans="1:39" s="566" customFormat="1" ht="5.0999999999999996" customHeight="1" x14ac:dyDescent="0.25">
      <c r="A6" s="565"/>
      <c r="B6" s="86"/>
      <c r="C6" s="54"/>
      <c r="D6" s="54"/>
      <c r="E6" s="54"/>
      <c r="F6" s="54"/>
      <c r="G6" s="54"/>
      <c r="H6" s="54"/>
      <c r="I6" s="54"/>
      <c r="J6" s="54"/>
      <c r="K6" s="54"/>
      <c r="L6" s="54"/>
      <c r="M6" s="54"/>
      <c r="N6" s="54"/>
      <c r="O6" s="54"/>
      <c r="P6" s="54"/>
      <c r="Q6" s="54"/>
      <c r="R6" s="54"/>
      <c r="S6" s="54"/>
      <c r="T6" s="54"/>
      <c r="U6" s="54"/>
      <c r="V6" s="565"/>
      <c r="W6" s="565"/>
      <c r="X6" s="565"/>
      <c r="Y6" s="565"/>
      <c r="Z6" s="565"/>
      <c r="AA6" s="565"/>
      <c r="AB6" s="565"/>
      <c r="AC6" s="565"/>
      <c r="AD6" s="565"/>
      <c r="AE6" s="565"/>
      <c r="AF6" s="55"/>
      <c r="AG6" s="55"/>
      <c r="AH6" s="565"/>
      <c r="AI6" s="234" t="s">
        <v>79</v>
      </c>
    </row>
    <row r="7" spans="1:39" s="566" customFormat="1" ht="15" customHeight="1" x14ac:dyDescent="0.25">
      <c r="A7" s="565"/>
      <c r="B7" s="821" t="s">
        <v>2</v>
      </c>
      <c r="C7" s="821"/>
      <c r="D7" s="821"/>
      <c r="E7" s="494"/>
      <c r="F7" s="504"/>
      <c r="G7" s="101">
        <f>SUM(G9:G208)</f>
        <v>0</v>
      </c>
      <c r="H7" s="101">
        <f t="shared" ref="H7:AG7" si="0">SUM(H9:H208)</f>
        <v>0</v>
      </c>
      <c r="I7" s="101">
        <f t="shared" si="0"/>
        <v>0</v>
      </c>
      <c r="J7" s="101">
        <f t="shared" si="0"/>
        <v>0</v>
      </c>
      <c r="K7" s="101">
        <f t="shared" si="0"/>
        <v>0</v>
      </c>
      <c r="L7" s="101">
        <f t="shared" si="0"/>
        <v>0</v>
      </c>
      <c r="M7" s="101">
        <f t="shared" si="0"/>
        <v>0</v>
      </c>
      <c r="N7" s="101">
        <f t="shared" si="0"/>
        <v>0</v>
      </c>
      <c r="O7" s="101">
        <f t="shared" si="0"/>
        <v>0</v>
      </c>
      <c r="P7" s="101">
        <f t="shared" si="0"/>
        <v>0</v>
      </c>
      <c r="Q7" s="504"/>
      <c r="R7" s="101"/>
      <c r="S7" s="101"/>
      <c r="T7" s="101"/>
      <c r="U7" s="101"/>
      <c r="V7" s="102">
        <f t="shared" si="0"/>
        <v>0</v>
      </c>
      <c r="W7" s="102">
        <f t="shared" si="0"/>
        <v>0</v>
      </c>
      <c r="X7" s="102">
        <f t="shared" si="0"/>
        <v>0</v>
      </c>
      <c r="Y7" s="102">
        <f t="shared" si="0"/>
        <v>0</v>
      </c>
      <c r="Z7" s="102">
        <f t="shared" si="0"/>
        <v>0</v>
      </c>
      <c r="AA7" s="102">
        <f t="shared" si="0"/>
        <v>0</v>
      </c>
      <c r="AB7" s="102">
        <f t="shared" si="0"/>
        <v>0</v>
      </c>
      <c r="AC7" s="102">
        <f t="shared" si="0"/>
        <v>0</v>
      </c>
      <c r="AD7" s="102">
        <f t="shared" si="0"/>
        <v>0</v>
      </c>
      <c r="AE7" s="102">
        <f t="shared" si="0"/>
        <v>0</v>
      </c>
      <c r="AF7" s="102">
        <f t="shared" si="0"/>
        <v>0</v>
      </c>
      <c r="AG7" s="101">
        <f t="shared" si="0"/>
        <v>0</v>
      </c>
      <c r="AH7" s="114">
        <f>IFERROR(SUM(AH9:AH208),0)</f>
        <v>0</v>
      </c>
      <c r="AI7" s="235" t="s">
        <v>81</v>
      </c>
    </row>
    <row r="8" spans="1:39" s="113" customFormat="1" ht="25.5" x14ac:dyDescent="0.2">
      <c r="B8" s="175"/>
      <c r="C8" s="87" t="s">
        <v>371</v>
      </c>
      <c r="D8" s="87" t="s">
        <v>66</v>
      </c>
      <c r="E8" s="87" t="s">
        <v>278</v>
      </c>
      <c r="F8" s="87" t="s">
        <v>221</v>
      </c>
      <c r="G8" s="87" t="s">
        <v>280</v>
      </c>
      <c r="H8" s="87" t="s">
        <v>281</v>
      </c>
      <c r="I8" s="87" t="s">
        <v>282</v>
      </c>
      <c r="J8" s="87" t="s">
        <v>283</v>
      </c>
      <c r="K8" s="87" t="s">
        <v>284</v>
      </c>
      <c r="L8" s="87" t="s">
        <v>285</v>
      </c>
      <c r="M8" s="87" t="s">
        <v>286</v>
      </c>
      <c r="N8" s="87" t="s">
        <v>287</v>
      </c>
      <c r="O8" s="87" t="s">
        <v>288</v>
      </c>
      <c r="P8" s="87" t="s">
        <v>289</v>
      </c>
      <c r="Q8" s="87" t="s">
        <v>432</v>
      </c>
      <c r="R8" s="87" t="s">
        <v>24</v>
      </c>
      <c r="S8" s="87" t="s">
        <v>25</v>
      </c>
      <c r="T8" s="87" t="s">
        <v>143</v>
      </c>
      <c r="U8" s="87" t="s">
        <v>144</v>
      </c>
      <c r="V8" s="87" t="s">
        <v>67</v>
      </c>
      <c r="W8" s="87" t="s">
        <v>68</v>
      </c>
      <c r="X8" s="87" t="s">
        <v>69</v>
      </c>
      <c r="Y8" s="87" t="s">
        <v>70</v>
      </c>
      <c r="Z8" s="87" t="s">
        <v>71</v>
      </c>
      <c r="AA8" s="87" t="s">
        <v>72</v>
      </c>
      <c r="AB8" s="87" t="s">
        <v>73</v>
      </c>
      <c r="AC8" s="87" t="s">
        <v>74</v>
      </c>
      <c r="AD8" s="87" t="s">
        <v>75</v>
      </c>
      <c r="AE8" s="87" t="s">
        <v>76</v>
      </c>
      <c r="AF8" s="87" t="s">
        <v>77</v>
      </c>
      <c r="AG8" s="87" t="s">
        <v>78</v>
      </c>
      <c r="AH8" s="87" t="s">
        <v>463</v>
      </c>
      <c r="AI8" s="252" t="s">
        <v>80</v>
      </c>
    </row>
    <row r="9" spans="1:39" x14ac:dyDescent="0.2">
      <c r="B9" s="119">
        <v>1</v>
      </c>
      <c r="C9" s="36"/>
      <c r="D9" s="36"/>
      <c r="E9" s="31"/>
      <c r="F9" s="56"/>
      <c r="G9" s="238"/>
      <c r="H9" s="238"/>
      <c r="I9" s="238"/>
      <c r="J9" s="238"/>
      <c r="K9" s="238"/>
      <c r="L9" s="238"/>
      <c r="M9" s="238"/>
      <c r="N9" s="238"/>
      <c r="O9" s="238"/>
      <c r="P9" s="238"/>
      <c r="Q9" s="57"/>
      <c r="R9" s="57"/>
      <c r="S9" s="58"/>
      <c r="T9" s="58"/>
      <c r="U9" s="58"/>
      <c r="V9" s="2">
        <f>($F9*(1+$R9)*$G9)</f>
        <v>0</v>
      </c>
      <c r="W9" s="2">
        <f t="shared" ref="W9:W40" si="1">IF(ISERROR(YEARFRAC(end_period_1,end_period_2)),0,($F9*(1+$R9)*$H9)*(1+$Q9)^(YEARFRAC(end_period_1,end_period_2)))</f>
        <v>0</v>
      </c>
      <c r="X9" s="2">
        <f t="shared" ref="X9:X40" si="2">IF(ISERROR(YEARFRAC(end_period_1,end_period_3)),0,($F9*(1+$R9)*$I9)*(1+$Q9)^(YEARFRAC(end_period_1,end_period_3)))</f>
        <v>0</v>
      </c>
      <c r="Y9" s="2">
        <f t="shared" ref="Y9:Y40" si="3">IF(ISERROR(YEARFRAC(end_period_1,end_period_4)),0,($F9*(1+$R9)*$J9)*(1+$Q9)^(YEARFRAC(end_period_1,end_period_4)))</f>
        <v>0</v>
      </c>
      <c r="Z9" s="2">
        <f t="shared" ref="Z9:Z40" si="4">IF(ISERROR(YEARFRAC(end_period_1,end_period_5)),0,($F9*(1+$R9)*$K9)*(1+$Q9)^(YEARFRAC(end_period_1,end_period_5)))</f>
        <v>0</v>
      </c>
      <c r="AA9" s="2">
        <f t="shared" ref="AA9:AA40" si="5">IF(ISERROR(YEARFRAC(end_period_1,end_period_6)),0,($F9*(1+$R9)*$L9)*(1+$Q9)^(YEARFRAC(end_period_1,end_period_6)))</f>
        <v>0</v>
      </c>
      <c r="AB9" s="2">
        <f t="shared" ref="AB9:AB40" si="6">IF(ISERROR(YEARFRAC(end_period_1,end_period_7)),0,($F9*(1+$R9)*$M9)*(1+$Q9)^(YEARFRAC(end_period_1,end_period_7)))</f>
        <v>0</v>
      </c>
      <c r="AC9" s="2">
        <f t="shared" ref="AC9:AC40" si="7">IF(ISERROR(YEARFRAC(end_period_1,end_period_8)),0,($F9*(1+$R9)*$N9)*(1+$Q9)^(YEARFRAC(end_period_1,end_period_8)))</f>
        <v>0</v>
      </c>
      <c r="AD9" s="2">
        <f t="shared" ref="AD9:AD40" si="8">IF(ISERROR(YEARFRAC(end_period_1,end_period_9)),0,($F9*(1+$R9)*$O9)*(1+$Q9)^(YEARFRAC(end_period_1,end_period_9)))</f>
        <v>0</v>
      </c>
      <c r="AE9" s="2">
        <f t="shared" ref="AE9:AE40" si="9">IF(ISERROR(YEARFRAC(end_period_1,end_period_10)),0,($F9*(1+$R9)*$P9)*(1+$Q9)^(YEARFRAC(end_period_1,end_period_10)))</f>
        <v>0</v>
      </c>
      <c r="AF9" s="216">
        <f>SUM(V9:AE9)</f>
        <v>0</v>
      </c>
      <c r="AG9" s="189">
        <f t="shared" ref="AG9:AG40" si="10">SUM(G9:P9)</f>
        <v>0</v>
      </c>
      <c r="AH9" s="217">
        <f>IFERROR($AF9/SUM($AF$7,$AF$210,$AF$313,$AF$366,$AF$419,$AF$622),0)</f>
        <v>0</v>
      </c>
      <c r="AI9" s="236" t="s">
        <v>2</v>
      </c>
      <c r="AK9" s="567"/>
      <c r="AM9" s="568"/>
    </row>
    <row r="10" spans="1:39" x14ac:dyDescent="0.2">
      <c r="B10" s="119">
        <v>2</v>
      </c>
      <c r="C10" s="36"/>
      <c r="D10" s="36"/>
      <c r="E10" s="31"/>
      <c r="F10" s="56"/>
      <c r="G10" s="238"/>
      <c r="H10" s="238"/>
      <c r="I10" s="238"/>
      <c r="J10" s="238"/>
      <c r="K10" s="238"/>
      <c r="L10" s="238"/>
      <c r="M10" s="238"/>
      <c r="N10" s="238"/>
      <c r="O10" s="238"/>
      <c r="P10" s="238"/>
      <c r="Q10" s="57"/>
      <c r="R10" s="57"/>
      <c r="S10" s="58"/>
      <c r="T10" s="58"/>
      <c r="U10" s="58"/>
      <c r="V10" s="181">
        <f t="shared" ref="V10:V73" si="11">($F10*(1+$R10)*$G10)</f>
        <v>0</v>
      </c>
      <c r="W10" s="181">
        <f t="shared" si="1"/>
        <v>0</v>
      </c>
      <c r="X10" s="181">
        <f t="shared" si="2"/>
        <v>0</v>
      </c>
      <c r="Y10" s="181">
        <f t="shared" si="3"/>
        <v>0</v>
      </c>
      <c r="Z10" s="181">
        <f t="shared" si="4"/>
        <v>0</v>
      </c>
      <c r="AA10" s="181">
        <f t="shared" si="5"/>
        <v>0</v>
      </c>
      <c r="AB10" s="181">
        <f t="shared" si="6"/>
        <v>0</v>
      </c>
      <c r="AC10" s="181">
        <f t="shared" si="7"/>
        <v>0</v>
      </c>
      <c r="AD10" s="181">
        <f t="shared" si="8"/>
        <v>0</v>
      </c>
      <c r="AE10" s="181">
        <f t="shared" si="9"/>
        <v>0</v>
      </c>
      <c r="AF10" s="500">
        <f>SUM(V10:AE10)</f>
        <v>0</v>
      </c>
      <c r="AG10" s="189">
        <f t="shared" si="10"/>
        <v>0</v>
      </c>
      <c r="AH10" s="217">
        <f t="shared" ref="AH10:AH73" si="12">IFERROR($AF10/SUM($AF$7,$AF$210,$AF$313,$AF$366,$AF$419,$AF$622),0)</f>
        <v>0</v>
      </c>
      <c r="AI10" s="236" t="s">
        <v>2</v>
      </c>
    </row>
    <row r="11" spans="1:39" x14ac:dyDescent="0.2">
      <c r="B11" s="119">
        <v>3</v>
      </c>
      <c r="C11" s="36"/>
      <c r="D11" s="36"/>
      <c r="E11" s="31"/>
      <c r="F11" s="56"/>
      <c r="G11" s="238"/>
      <c r="H11" s="238"/>
      <c r="I11" s="238"/>
      <c r="J11" s="238"/>
      <c r="K11" s="238"/>
      <c r="L11" s="238"/>
      <c r="M11" s="238"/>
      <c r="N11" s="238"/>
      <c r="O11" s="238"/>
      <c r="P11" s="238"/>
      <c r="Q11" s="57"/>
      <c r="R11" s="57"/>
      <c r="S11" s="58"/>
      <c r="T11" s="58"/>
      <c r="U11" s="58"/>
      <c r="V11" s="181">
        <f t="shared" si="11"/>
        <v>0</v>
      </c>
      <c r="W11" s="181">
        <f t="shared" si="1"/>
        <v>0</v>
      </c>
      <c r="X11" s="181">
        <f t="shared" si="2"/>
        <v>0</v>
      </c>
      <c r="Y11" s="181">
        <f t="shared" si="3"/>
        <v>0</v>
      </c>
      <c r="Z11" s="181">
        <f t="shared" si="4"/>
        <v>0</v>
      </c>
      <c r="AA11" s="181">
        <f t="shared" si="5"/>
        <v>0</v>
      </c>
      <c r="AB11" s="181">
        <f t="shared" si="6"/>
        <v>0</v>
      </c>
      <c r="AC11" s="181">
        <f t="shared" si="7"/>
        <v>0</v>
      </c>
      <c r="AD11" s="181">
        <f t="shared" si="8"/>
        <v>0</v>
      </c>
      <c r="AE11" s="181">
        <f t="shared" si="9"/>
        <v>0</v>
      </c>
      <c r="AF11" s="500">
        <f t="shared" ref="AF11:AF74" si="13">SUM(V11:AE11)</f>
        <v>0</v>
      </c>
      <c r="AG11" s="189">
        <f t="shared" si="10"/>
        <v>0</v>
      </c>
      <c r="AH11" s="217">
        <f t="shared" si="12"/>
        <v>0</v>
      </c>
      <c r="AI11" s="236" t="s">
        <v>2</v>
      </c>
    </row>
    <row r="12" spans="1:39" x14ac:dyDescent="0.2">
      <c r="B12" s="119">
        <v>4</v>
      </c>
      <c r="C12" s="36"/>
      <c r="D12" s="36"/>
      <c r="E12" s="31"/>
      <c r="F12" s="56"/>
      <c r="G12" s="238"/>
      <c r="H12" s="238"/>
      <c r="I12" s="238"/>
      <c r="J12" s="238"/>
      <c r="K12" s="238"/>
      <c r="L12" s="238"/>
      <c r="M12" s="238"/>
      <c r="N12" s="238"/>
      <c r="O12" s="238"/>
      <c r="P12" s="238"/>
      <c r="Q12" s="57"/>
      <c r="R12" s="57"/>
      <c r="S12" s="58"/>
      <c r="T12" s="58"/>
      <c r="U12" s="58"/>
      <c r="V12" s="181">
        <f t="shared" si="11"/>
        <v>0</v>
      </c>
      <c r="W12" s="181">
        <f t="shared" si="1"/>
        <v>0</v>
      </c>
      <c r="X12" s="181">
        <f t="shared" si="2"/>
        <v>0</v>
      </c>
      <c r="Y12" s="181">
        <f t="shared" si="3"/>
        <v>0</v>
      </c>
      <c r="Z12" s="181">
        <f t="shared" si="4"/>
        <v>0</v>
      </c>
      <c r="AA12" s="181">
        <f t="shared" si="5"/>
        <v>0</v>
      </c>
      <c r="AB12" s="181">
        <f t="shared" si="6"/>
        <v>0</v>
      </c>
      <c r="AC12" s="181">
        <f t="shared" si="7"/>
        <v>0</v>
      </c>
      <c r="AD12" s="181">
        <f t="shared" si="8"/>
        <v>0</v>
      </c>
      <c r="AE12" s="181">
        <f t="shared" si="9"/>
        <v>0</v>
      </c>
      <c r="AF12" s="500">
        <f t="shared" si="13"/>
        <v>0</v>
      </c>
      <c r="AG12" s="189">
        <f t="shared" si="10"/>
        <v>0</v>
      </c>
      <c r="AH12" s="217">
        <f t="shared" si="12"/>
        <v>0</v>
      </c>
      <c r="AI12" s="236" t="s">
        <v>2</v>
      </c>
      <c r="AL12" s="569"/>
    </row>
    <row r="13" spans="1:39" x14ac:dyDescent="0.2">
      <c r="B13" s="119">
        <v>5</v>
      </c>
      <c r="C13" s="36"/>
      <c r="D13" s="36"/>
      <c r="E13" s="31"/>
      <c r="F13" s="56"/>
      <c r="G13" s="238"/>
      <c r="H13" s="238"/>
      <c r="I13" s="238"/>
      <c r="J13" s="238"/>
      <c r="K13" s="238"/>
      <c r="L13" s="238"/>
      <c r="M13" s="238"/>
      <c r="N13" s="238"/>
      <c r="O13" s="238"/>
      <c r="P13" s="238"/>
      <c r="Q13" s="57"/>
      <c r="R13" s="57"/>
      <c r="S13" s="58"/>
      <c r="T13" s="58"/>
      <c r="U13" s="58"/>
      <c r="V13" s="181">
        <f t="shared" si="11"/>
        <v>0</v>
      </c>
      <c r="W13" s="181">
        <f t="shared" si="1"/>
        <v>0</v>
      </c>
      <c r="X13" s="181">
        <f t="shared" si="2"/>
        <v>0</v>
      </c>
      <c r="Y13" s="181">
        <f t="shared" si="3"/>
        <v>0</v>
      </c>
      <c r="Z13" s="181">
        <f t="shared" si="4"/>
        <v>0</v>
      </c>
      <c r="AA13" s="181">
        <f t="shared" si="5"/>
        <v>0</v>
      </c>
      <c r="AB13" s="181">
        <f t="shared" si="6"/>
        <v>0</v>
      </c>
      <c r="AC13" s="181">
        <f t="shared" si="7"/>
        <v>0</v>
      </c>
      <c r="AD13" s="181">
        <f t="shared" si="8"/>
        <v>0</v>
      </c>
      <c r="AE13" s="181">
        <f t="shared" si="9"/>
        <v>0</v>
      </c>
      <c r="AF13" s="500">
        <f t="shared" si="13"/>
        <v>0</v>
      </c>
      <c r="AG13" s="189">
        <f t="shared" si="10"/>
        <v>0</v>
      </c>
      <c r="AH13" s="217">
        <f t="shared" si="12"/>
        <v>0</v>
      </c>
      <c r="AI13" s="236" t="s">
        <v>2</v>
      </c>
      <c r="AL13" s="569"/>
    </row>
    <row r="14" spans="1:39" x14ac:dyDescent="0.2">
      <c r="B14" s="119">
        <v>6</v>
      </c>
      <c r="C14" s="36"/>
      <c r="D14" s="36"/>
      <c r="E14" s="31"/>
      <c r="F14" s="56"/>
      <c r="G14" s="238"/>
      <c r="H14" s="238"/>
      <c r="I14" s="238"/>
      <c r="J14" s="238"/>
      <c r="K14" s="238"/>
      <c r="L14" s="238"/>
      <c r="M14" s="238"/>
      <c r="N14" s="238"/>
      <c r="O14" s="238"/>
      <c r="P14" s="238"/>
      <c r="Q14" s="57"/>
      <c r="R14" s="57"/>
      <c r="S14" s="58"/>
      <c r="T14" s="58"/>
      <c r="U14" s="58"/>
      <c r="V14" s="181">
        <f t="shared" si="11"/>
        <v>0</v>
      </c>
      <c r="W14" s="181">
        <f t="shared" si="1"/>
        <v>0</v>
      </c>
      <c r="X14" s="181">
        <f t="shared" si="2"/>
        <v>0</v>
      </c>
      <c r="Y14" s="181">
        <f t="shared" si="3"/>
        <v>0</v>
      </c>
      <c r="Z14" s="181">
        <f t="shared" si="4"/>
        <v>0</v>
      </c>
      <c r="AA14" s="181">
        <f t="shared" si="5"/>
        <v>0</v>
      </c>
      <c r="AB14" s="181">
        <f t="shared" si="6"/>
        <v>0</v>
      </c>
      <c r="AC14" s="181">
        <f t="shared" si="7"/>
        <v>0</v>
      </c>
      <c r="AD14" s="181">
        <f t="shared" si="8"/>
        <v>0</v>
      </c>
      <c r="AE14" s="181">
        <f t="shared" si="9"/>
        <v>0</v>
      </c>
      <c r="AF14" s="500">
        <f t="shared" si="13"/>
        <v>0</v>
      </c>
      <c r="AG14" s="189">
        <f t="shared" si="10"/>
        <v>0</v>
      </c>
      <c r="AH14" s="217">
        <f t="shared" si="12"/>
        <v>0</v>
      </c>
      <c r="AI14" s="236" t="s">
        <v>2</v>
      </c>
      <c r="AL14" s="569"/>
    </row>
    <row r="15" spans="1:39" x14ac:dyDescent="0.2">
      <c r="B15" s="119">
        <v>7</v>
      </c>
      <c r="C15" s="36"/>
      <c r="D15" s="36"/>
      <c r="E15" s="31"/>
      <c r="F15" s="56"/>
      <c r="G15" s="238"/>
      <c r="H15" s="238"/>
      <c r="I15" s="238"/>
      <c r="J15" s="238"/>
      <c r="K15" s="238"/>
      <c r="L15" s="238"/>
      <c r="M15" s="238"/>
      <c r="N15" s="238"/>
      <c r="O15" s="238"/>
      <c r="P15" s="238"/>
      <c r="Q15" s="57"/>
      <c r="R15" s="57"/>
      <c r="S15" s="58"/>
      <c r="T15" s="58"/>
      <c r="U15" s="58"/>
      <c r="V15" s="181">
        <f t="shared" si="11"/>
        <v>0</v>
      </c>
      <c r="W15" s="181">
        <f t="shared" si="1"/>
        <v>0</v>
      </c>
      <c r="X15" s="181">
        <f t="shared" si="2"/>
        <v>0</v>
      </c>
      <c r="Y15" s="181">
        <f t="shared" si="3"/>
        <v>0</v>
      </c>
      <c r="Z15" s="181">
        <f t="shared" si="4"/>
        <v>0</v>
      </c>
      <c r="AA15" s="181">
        <f t="shared" si="5"/>
        <v>0</v>
      </c>
      <c r="AB15" s="181">
        <f t="shared" si="6"/>
        <v>0</v>
      </c>
      <c r="AC15" s="181">
        <f t="shared" si="7"/>
        <v>0</v>
      </c>
      <c r="AD15" s="181">
        <f t="shared" si="8"/>
        <v>0</v>
      </c>
      <c r="AE15" s="181">
        <f t="shared" si="9"/>
        <v>0</v>
      </c>
      <c r="AF15" s="500">
        <f t="shared" si="13"/>
        <v>0</v>
      </c>
      <c r="AG15" s="189">
        <f t="shared" si="10"/>
        <v>0</v>
      </c>
      <c r="AH15" s="217">
        <f t="shared" si="12"/>
        <v>0</v>
      </c>
      <c r="AI15" s="236" t="s">
        <v>2</v>
      </c>
      <c r="AL15" s="569"/>
    </row>
    <row r="16" spans="1:39" x14ac:dyDescent="0.2">
      <c r="B16" s="119">
        <v>8</v>
      </c>
      <c r="C16" s="36"/>
      <c r="D16" s="36"/>
      <c r="E16" s="31"/>
      <c r="F16" s="56"/>
      <c r="G16" s="238"/>
      <c r="H16" s="238"/>
      <c r="I16" s="238"/>
      <c r="J16" s="238"/>
      <c r="K16" s="238"/>
      <c r="L16" s="238"/>
      <c r="M16" s="238"/>
      <c r="N16" s="238"/>
      <c r="O16" s="238"/>
      <c r="P16" s="238"/>
      <c r="Q16" s="57"/>
      <c r="R16" s="57"/>
      <c r="S16" s="58"/>
      <c r="T16" s="58"/>
      <c r="U16" s="58"/>
      <c r="V16" s="181">
        <f t="shared" si="11"/>
        <v>0</v>
      </c>
      <c r="W16" s="181">
        <f t="shared" si="1"/>
        <v>0</v>
      </c>
      <c r="X16" s="181">
        <f t="shared" si="2"/>
        <v>0</v>
      </c>
      <c r="Y16" s="181">
        <f t="shared" si="3"/>
        <v>0</v>
      </c>
      <c r="Z16" s="181">
        <f t="shared" si="4"/>
        <v>0</v>
      </c>
      <c r="AA16" s="181">
        <f t="shared" si="5"/>
        <v>0</v>
      </c>
      <c r="AB16" s="181">
        <f t="shared" si="6"/>
        <v>0</v>
      </c>
      <c r="AC16" s="181">
        <f t="shared" si="7"/>
        <v>0</v>
      </c>
      <c r="AD16" s="181">
        <f t="shared" si="8"/>
        <v>0</v>
      </c>
      <c r="AE16" s="181">
        <f t="shared" si="9"/>
        <v>0</v>
      </c>
      <c r="AF16" s="500">
        <f t="shared" si="13"/>
        <v>0</v>
      </c>
      <c r="AG16" s="189">
        <f t="shared" si="10"/>
        <v>0</v>
      </c>
      <c r="AH16" s="217">
        <f t="shared" si="12"/>
        <v>0</v>
      </c>
      <c r="AI16" s="236" t="s">
        <v>2</v>
      </c>
      <c r="AL16" s="569"/>
    </row>
    <row r="17" spans="2:38" x14ac:dyDescent="0.2">
      <c r="B17" s="119">
        <v>9</v>
      </c>
      <c r="C17" s="36"/>
      <c r="D17" s="36"/>
      <c r="E17" s="31"/>
      <c r="F17" s="56"/>
      <c r="G17" s="238"/>
      <c r="H17" s="238"/>
      <c r="I17" s="238"/>
      <c r="J17" s="238"/>
      <c r="K17" s="238"/>
      <c r="L17" s="238"/>
      <c r="M17" s="238"/>
      <c r="N17" s="238"/>
      <c r="O17" s="238"/>
      <c r="P17" s="238"/>
      <c r="Q17" s="57"/>
      <c r="R17" s="57"/>
      <c r="S17" s="58"/>
      <c r="T17" s="58"/>
      <c r="U17" s="58"/>
      <c r="V17" s="181">
        <f t="shared" si="11"/>
        <v>0</v>
      </c>
      <c r="W17" s="181">
        <f t="shared" si="1"/>
        <v>0</v>
      </c>
      <c r="X17" s="181">
        <f t="shared" si="2"/>
        <v>0</v>
      </c>
      <c r="Y17" s="181">
        <f t="shared" si="3"/>
        <v>0</v>
      </c>
      <c r="Z17" s="181">
        <f t="shared" si="4"/>
        <v>0</v>
      </c>
      <c r="AA17" s="181">
        <f t="shared" si="5"/>
        <v>0</v>
      </c>
      <c r="AB17" s="181">
        <f t="shared" si="6"/>
        <v>0</v>
      </c>
      <c r="AC17" s="181">
        <f t="shared" si="7"/>
        <v>0</v>
      </c>
      <c r="AD17" s="181">
        <f t="shared" si="8"/>
        <v>0</v>
      </c>
      <c r="AE17" s="181">
        <f t="shared" si="9"/>
        <v>0</v>
      </c>
      <c r="AF17" s="500">
        <f t="shared" si="13"/>
        <v>0</v>
      </c>
      <c r="AG17" s="189">
        <f t="shared" si="10"/>
        <v>0</v>
      </c>
      <c r="AH17" s="217">
        <f t="shared" si="12"/>
        <v>0</v>
      </c>
      <c r="AI17" s="236" t="s">
        <v>2</v>
      </c>
      <c r="AL17" s="569"/>
    </row>
    <row r="18" spans="2:38" x14ac:dyDescent="0.2">
      <c r="B18" s="119">
        <v>10</v>
      </c>
      <c r="C18" s="36"/>
      <c r="D18" s="36"/>
      <c r="E18" s="31"/>
      <c r="F18" s="56"/>
      <c r="G18" s="238"/>
      <c r="H18" s="238"/>
      <c r="I18" s="238"/>
      <c r="J18" s="238"/>
      <c r="K18" s="238"/>
      <c r="L18" s="238"/>
      <c r="M18" s="238"/>
      <c r="N18" s="238"/>
      <c r="O18" s="238"/>
      <c r="P18" s="238"/>
      <c r="Q18" s="57"/>
      <c r="R18" s="57"/>
      <c r="S18" s="58"/>
      <c r="T18" s="58"/>
      <c r="U18" s="58"/>
      <c r="V18" s="181">
        <f t="shared" si="11"/>
        <v>0</v>
      </c>
      <c r="W18" s="181">
        <f t="shared" si="1"/>
        <v>0</v>
      </c>
      <c r="X18" s="181">
        <f t="shared" si="2"/>
        <v>0</v>
      </c>
      <c r="Y18" s="181">
        <f t="shared" si="3"/>
        <v>0</v>
      </c>
      <c r="Z18" s="181">
        <f t="shared" si="4"/>
        <v>0</v>
      </c>
      <c r="AA18" s="181">
        <f t="shared" si="5"/>
        <v>0</v>
      </c>
      <c r="AB18" s="181">
        <f t="shared" si="6"/>
        <v>0</v>
      </c>
      <c r="AC18" s="181">
        <f t="shared" si="7"/>
        <v>0</v>
      </c>
      <c r="AD18" s="181">
        <f t="shared" si="8"/>
        <v>0</v>
      </c>
      <c r="AE18" s="181">
        <f t="shared" si="9"/>
        <v>0</v>
      </c>
      <c r="AF18" s="500">
        <f t="shared" si="13"/>
        <v>0</v>
      </c>
      <c r="AG18" s="189">
        <f t="shared" si="10"/>
        <v>0</v>
      </c>
      <c r="AH18" s="217">
        <f t="shared" si="12"/>
        <v>0</v>
      </c>
      <c r="AI18" s="236" t="s">
        <v>2</v>
      </c>
      <c r="AL18" s="569"/>
    </row>
    <row r="19" spans="2:38" x14ac:dyDescent="0.2">
      <c r="B19" s="119">
        <v>11</v>
      </c>
      <c r="C19" s="36"/>
      <c r="D19" s="36"/>
      <c r="E19" s="31"/>
      <c r="F19" s="56"/>
      <c r="G19" s="238"/>
      <c r="H19" s="238"/>
      <c r="I19" s="238"/>
      <c r="J19" s="238"/>
      <c r="K19" s="238"/>
      <c r="L19" s="238"/>
      <c r="M19" s="238"/>
      <c r="N19" s="238"/>
      <c r="O19" s="238"/>
      <c r="P19" s="238"/>
      <c r="Q19" s="57"/>
      <c r="R19" s="57"/>
      <c r="S19" s="58"/>
      <c r="T19" s="58"/>
      <c r="U19" s="58"/>
      <c r="V19" s="181">
        <f t="shared" si="11"/>
        <v>0</v>
      </c>
      <c r="W19" s="181">
        <f t="shared" si="1"/>
        <v>0</v>
      </c>
      <c r="X19" s="181">
        <f t="shared" si="2"/>
        <v>0</v>
      </c>
      <c r="Y19" s="181">
        <f t="shared" si="3"/>
        <v>0</v>
      </c>
      <c r="Z19" s="181">
        <f t="shared" si="4"/>
        <v>0</v>
      </c>
      <c r="AA19" s="181">
        <f t="shared" si="5"/>
        <v>0</v>
      </c>
      <c r="AB19" s="181">
        <f t="shared" si="6"/>
        <v>0</v>
      </c>
      <c r="AC19" s="181">
        <f t="shared" si="7"/>
        <v>0</v>
      </c>
      <c r="AD19" s="181">
        <f t="shared" si="8"/>
        <v>0</v>
      </c>
      <c r="AE19" s="181">
        <f t="shared" si="9"/>
        <v>0</v>
      </c>
      <c r="AF19" s="500">
        <f t="shared" si="13"/>
        <v>0</v>
      </c>
      <c r="AG19" s="189">
        <f t="shared" si="10"/>
        <v>0</v>
      </c>
      <c r="AH19" s="217">
        <f t="shared" si="12"/>
        <v>0</v>
      </c>
      <c r="AI19" s="236" t="s">
        <v>2</v>
      </c>
      <c r="AL19" s="569"/>
    </row>
    <row r="20" spans="2:38" x14ac:dyDescent="0.2">
      <c r="B20" s="119">
        <v>12</v>
      </c>
      <c r="C20" s="36"/>
      <c r="D20" s="36"/>
      <c r="E20" s="31"/>
      <c r="F20" s="56"/>
      <c r="G20" s="238"/>
      <c r="H20" s="238"/>
      <c r="I20" s="238"/>
      <c r="J20" s="238"/>
      <c r="K20" s="238"/>
      <c r="L20" s="238"/>
      <c r="M20" s="238"/>
      <c r="N20" s="238"/>
      <c r="O20" s="238"/>
      <c r="P20" s="238"/>
      <c r="Q20" s="57"/>
      <c r="R20" s="57"/>
      <c r="S20" s="58"/>
      <c r="T20" s="58"/>
      <c r="U20" s="58"/>
      <c r="V20" s="181">
        <f t="shared" si="11"/>
        <v>0</v>
      </c>
      <c r="W20" s="181">
        <f t="shared" si="1"/>
        <v>0</v>
      </c>
      <c r="X20" s="181">
        <f t="shared" si="2"/>
        <v>0</v>
      </c>
      <c r="Y20" s="181">
        <f t="shared" si="3"/>
        <v>0</v>
      </c>
      <c r="Z20" s="181">
        <f t="shared" si="4"/>
        <v>0</v>
      </c>
      <c r="AA20" s="181">
        <f t="shared" si="5"/>
        <v>0</v>
      </c>
      <c r="AB20" s="181">
        <f t="shared" si="6"/>
        <v>0</v>
      </c>
      <c r="AC20" s="181">
        <f t="shared" si="7"/>
        <v>0</v>
      </c>
      <c r="AD20" s="181">
        <f t="shared" si="8"/>
        <v>0</v>
      </c>
      <c r="AE20" s="181">
        <f t="shared" si="9"/>
        <v>0</v>
      </c>
      <c r="AF20" s="500">
        <f t="shared" si="13"/>
        <v>0</v>
      </c>
      <c r="AG20" s="189">
        <f t="shared" si="10"/>
        <v>0</v>
      </c>
      <c r="AH20" s="217">
        <f t="shared" si="12"/>
        <v>0</v>
      </c>
      <c r="AI20" s="236" t="s">
        <v>2</v>
      </c>
      <c r="AL20" s="569"/>
    </row>
    <row r="21" spans="2:38" x14ac:dyDescent="0.2">
      <c r="B21" s="119">
        <v>13</v>
      </c>
      <c r="C21" s="36"/>
      <c r="D21" s="36"/>
      <c r="E21" s="31"/>
      <c r="F21" s="56"/>
      <c r="G21" s="238"/>
      <c r="H21" s="238"/>
      <c r="I21" s="238"/>
      <c r="J21" s="238"/>
      <c r="K21" s="238"/>
      <c r="L21" s="238"/>
      <c r="M21" s="238"/>
      <c r="N21" s="238"/>
      <c r="O21" s="238"/>
      <c r="P21" s="238"/>
      <c r="Q21" s="57"/>
      <c r="R21" s="57"/>
      <c r="S21" s="58"/>
      <c r="T21" s="58"/>
      <c r="U21" s="58"/>
      <c r="V21" s="181">
        <f t="shared" si="11"/>
        <v>0</v>
      </c>
      <c r="W21" s="181">
        <f t="shared" si="1"/>
        <v>0</v>
      </c>
      <c r="X21" s="181">
        <f t="shared" si="2"/>
        <v>0</v>
      </c>
      <c r="Y21" s="181">
        <f t="shared" si="3"/>
        <v>0</v>
      </c>
      <c r="Z21" s="181">
        <f t="shared" si="4"/>
        <v>0</v>
      </c>
      <c r="AA21" s="181">
        <f t="shared" si="5"/>
        <v>0</v>
      </c>
      <c r="AB21" s="181">
        <f t="shared" si="6"/>
        <v>0</v>
      </c>
      <c r="AC21" s="181">
        <f t="shared" si="7"/>
        <v>0</v>
      </c>
      <c r="AD21" s="181">
        <f t="shared" si="8"/>
        <v>0</v>
      </c>
      <c r="AE21" s="181">
        <f t="shared" si="9"/>
        <v>0</v>
      </c>
      <c r="AF21" s="500">
        <f t="shared" si="13"/>
        <v>0</v>
      </c>
      <c r="AG21" s="189">
        <f t="shared" si="10"/>
        <v>0</v>
      </c>
      <c r="AH21" s="217">
        <f t="shared" si="12"/>
        <v>0</v>
      </c>
      <c r="AI21" s="236" t="s">
        <v>2</v>
      </c>
      <c r="AL21" s="569"/>
    </row>
    <row r="22" spans="2:38" x14ac:dyDescent="0.2">
      <c r="B22" s="119">
        <v>14</v>
      </c>
      <c r="C22" s="36"/>
      <c r="D22" s="36"/>
      <c r="E22" s="31"/>
      <c r="F22" s="56"/>
      <c r="G22" s="238"/>
      <c r="H22" s="238"/>
      <c r="I22" s="238"/>
      <c r="J22" s="238"/>
      <c r="K22" s="238"/>
      <c r="L22" s="238"/>
      <c r="M22" s="238"/>
      <c r="N22" s="238"/>
      <c r="O22" s="238"/>
      <c r="P22" s="238"/>
      <c r="Q22" s="57"/>
      <c r="R22" s="57"/>
      <c r="S22" s="58"/>
      <c r="T22" s="58"/>
      <c r="U22" s="58"/>
      <c r="V22" s="181">
        <f t="shared" si="11"/>
        <v>0</v>
      </c>
      <c r="W22" s="181">
        <f t="shared" si="1"/>
        <v>0</v>
      </c>
      <c r="X22" s="181">
        <f t="shared" si="2"/>
        <v>0</v>
      </c>
      <c r="Y22" s="181">
        <f t="shared" si="3"/>
        <v>0</v>
      </c>
      <c r="Z22" s="181">
        <f t="shared" si="4"/>
        <v>0</v>
      </c>
      <c r="AA22" s="181">
        <f t="shared" si="5"/>
        <v>0</v>
      </c>
      <c r="AB22" s="181">
        <f t="shared" si="6"/>
        <v>0</v>
      </c>
      <c r="AC22" s="181">
        <f t="shared" si="7"/>
        <v>0</v>
      </c>
      <c r="AD22" s="181">
        <f t="shared" si="8"/>
        <v>0</v>
      </c>
      <c r="AE22" s="181">
        <f t="shared" si="9"/>
        <v>0</v>
      </c>
      <c r="AF22" s="500">
        <f t="shared" si="13"/>
        <v>0</v>
      </c>
      <c r="AG22" s="189">
        <f t="shared" si="10"/>
        <v>0</v>
      </c>
      <c r="AH22" s="217">
        <f t="shared" si="12"/>
        <v>0</v>
      </c>
      <c r="AI22" s="236" t="s">
        <v>2</v>
      </c>
      <c r="AL22" s="569"/>
    </row>
    <row r="23" spans="2:38" x14ac:dyDescent="0.2">
      <c r="B23" s="119">
        <v>15</v>
      </c>
      <c r="C23" s="36"/>
      <c r="D23" s="36"/>
      <c r="E23" s="31"/>
      <c r="F23" s="56"/>
      <c r="G23" s="238"/>
      <c r="H23" s="238"/>
      <c r="I23" s="238"/>
      <c r="J23" s="238"/>
      <c r="K23" s="238"/>
      <c r="L23" s="238"/>
      <c r="M23" s="238"/>
      <c r="N23" s="238"/>
      <c r="O23" s="238"/>
      <c r="P23" s="238"/>
      <c r="Q23" s="57"/>
      <c r="R23" s="57"/>
      <c r="S23" s="58"/>
      <c r="T23" s="58"/>
      <c r="U23" s="58"/>
      <c r="V23" s="181">
        <f t="shared" si="11"/>
        <v>0</v>
      </c>
      <c r="W23" s="181">
        <f t="shared" si="1"/>
        <v>0</v>
      </c>
      <c r="X23" s="181">
        <f t="shared" si="2"/>
        <v>0</v>
      </c>
      <c r="Y23" s="181">
        <f t="shared" si="3"/>
        <v>0</v>
      </c>
      <c r="Z23" s="181">
        <f t="shared" si="4"/>
        <v>0</v>
      </c>
      <c r="AA23" s="181">
        <f t="shared" si="5"/>
        <v>0</v>
      </c>
      <c r="AB23" s="181">
        <f t="shared" si="6"/>
        <v>0</v>
      </c>
      <c r="AC23" s="181">
        <f t="shared" si="7"/>
        <v>0</v>
      </c>
      <c r="AD23" s="181">
        <f t="shared" si="8"/>
        <v>0</v>
      </c>
      <c r="AE23" s="181">
        <f t="shared" si="9"/>
        <v>0</v>
      </c>
      <c r="AF23" s="500">
        <f t="shared" si="13"/>
        <v>0</v>
      </c>
      <c r="AG23" s="189">
        <f t="shared" si="10"/>
        <v>0</v>
      </c>
      <c r="AH23" s="217">
        <f t="shared" si="12"/>
        <v>0</v>
      </c>
      <c r="AI23" s="236" t="s">
        <v>2</v>
      </c>
      <c r="AL23" s="569"/>
    </row>
    <row r="24" spans="2:38" hidden="1" x14ac:dyDescent="0.2">
      <c r="B24" s="119">
        <v>16</v>
      </c>
      <c r="C24" s="36"/>
      <c r="D24" s="36"/>
      <c r="E24" s="31"/>
      <c r="F24" s="56"/>
      <c r="G24" s="238"/>
      <c r="H24" s="238"/>
      <c r="I24" s="238"/>
      <c r="J24" s="238"/>
      <c r="K24" s="238"/>
      <c r="L24" s="238"/>
      <c r="M24" s="238"/>
      <c r="N24" s="238"/>
      <c r="O24" s="238"/>
      <c r="P24" s="238"/>
      <c r="Q24" s="57"/>
      <c r="R24" s="57"/>
      <c r="S24" s="58"/>
      <c r="T24" s="58"/>
      <c r="U24" s="58"/>
      <c r="V24" s="181">
        <f t="shared" si="11"/>
        <v>0</v>
      </c>
      <c r="W24" s="181">
        <f t="shared" si="1"/>
        <v>0</v>
      </c>
      <c r="X24" s="181">
        <f t="shared" si="2"/>
        <v>0</v>
      </c>
      <c r="Y24" s="181">
        <f t="shared" si="3"/>
        <v>0</v>
      </c>
      <c r="Z24" s="181">
        <f t="shared" si="4"/>
        <v>0</v>
      </c>
      <c r="AA24" s="181">
        <f t="shared" si="5"/>
        <v>0</v>
      </c>
      <c r="AB24" s="181">
        <f t="shared" si="6"/>
        <v>0</v>
      </c>
      <c r="AC24" s="181">
        <f t="shared" si="7"/>
        <v>0</v>
      </c>
      <c r="AD24" s="181">
        <f t="shared" si="8"/>
        <v>0</v>
      </c>
      <c r="AE24" s="181">
        <f t="shared" si="9"/>
        <v>0</v>
      </c>
      <c r="AF24" s="500">
        <f t="shared" si="13"/>
        <v>0</v>
      </c>
      <c r="AG24" s="189">
        <f t="shared" si="10"/>
        <v>0</v>
      </c>
      <c r="AH24" s="217">
        <f t="shared" si="12"/>
        <v>0</v>
      </c>
      <c r="AI24" s="236" t="s">
        <v>2</v>
      </c>
      <c r="AL24" s="569"/>
    </row>
    <row r="25" spans="2:38" hidden="1" x14ac:dyDescent="0.2">
      <c r="B25" s="119">
        <v>17</v>
      </c>
      <c r="C25" s="36"/>
      <c r="D25" s="36"/>
      <c r="E25" s="31"/>
      <c r="F25" s="56"/>
      <c r="G25" s="238"/>
      <c r="H25" s="238"/>
      <c r="I25" s="238"/>
      <c r="J25" s="238"/>
      <c r="K25" s="238"/>
      <c r="L25" s="238"/>
      <c r="M25" s="238"/>
      <c r="N25" s="238"/>
      <c r="O25" s="238"/>
      <c r="P25" s="238"/>
      <c r="Q25" s="57"/>
      <c r="R25" s="57"/>
      <c r="S25" s="58"/>
      <c r="T25" s="58"/>
      <c r="U25" s="58"/>
      <c r="V25" s="181">
        <f t="shared" si="11"/>
        <v>0</v>
      </c>
      <c r="W25" s="181">
        <f t="shared" si="1"/>
        <v>0</v>
      </c>
      <c r="X25" s="181">
        <f t="shared" si="2"/>
        <v>0</v>
      </c>
      <c r="Y25" s="181">
        <f t="shared" si="3"/>
        <v>0</v>
      </c>
      <c r="Z25" s="181">
        <f t="shared" si="4"/>
        <v>0</v>
      </c>
      <c r="AA25" s="181">
        <f t="shared" si="5"/>
        <v>0</v>
      </c>
      <c r="AB25" s="181">
        <f t="shared" si="6"/>
        <v>0</v>
      </c>
      <c r="AC25" s="181">
        <f t="shared" si="7"/>
        <v>0</v>
      </c>
      <c r="AD25" s="181">
        <f t="shared" si="8"/>
        <v>0</v>
      </c>
      <c r="AE25" s="181">
        <f t="shared" si="9"/>
        <v>0</v>
      </c>
      <c r="AF25" s="500">
        <f t="shared" si="13"/>
        <v>0</v>
      </c>
      <c r="AG25" s="189">
        <f t="shared" si="10"/>
        <v>0</v>
      </c>
      <c r="AH25" s="217">
        <f t="shared" si="12"/>
        <v>0</v>
      </c>
      <c r="AI25" s="236" t="s">
        <v>2</v>
      </c>
      <c r="AL25" s="569"/>
    </row>
    <row r="26" spans="2:38" hidden="1" x14ac:dyDescent="0.2">
      <c r="B26" s="119">
        <v>18</v>
      </c>
      <c r="C26" s="36"/>
      <c r="D26" s="36"/>
      <c r="E26" s="31"/>
      <c r="F26" s="56"/>
      <c r="G26" s="238"/>
      <c r="H26" s="238"/>
      <c r="I26" s="238"/>
      <c r="J26" s="238"/>
      <c r="K26" s="238"/>
      <c r="L26" s="238"/>
      <c r="M26" s="238"/>
      <c r="N26" s="238"/>
      <c r="O26" s="238"/>
      <c r="P26" s="238"/>
      <c r="Q26" s="57"/>
      <c r="R26" s="57"/>
      <c r="S26" s="58"/>
      <c r="T26" s="58"/>
      <c r="U26" s="58"/>
      <c r="V26" s="181">
        <f t="shared" si="11"/>
        <v>0</v>
      </c>
      <c r="W26" s="181">
        <f t="shared" si="1"/>
        <v>0</v>
      </c>
      <c r="X26" s="181">
        <f t="shared" si="2"/>
        <v>0</v>
      </c>
      <c r="Y26" s="181">
        <f t="shared" si="3"/>
        <v>0</v>
      </c>
      <c r="Z26" s="181">
        <f t="shared" si="4"/>
        <v>0</v>
      </c>
      <c r="AA26" s="181">
        <f t="shared" si="5"/>
        <v>0</v>
      </c>
      <c r="AB26" s="181">
        <f t="shared" si="6"/>
        <v>0</v>
      </c>
      <c r="AC26" s="181">
        <f t="shared" si="7"/>
        <v>0</v>
      </c>
      <c r="AD26" s="181">
        <f t="shared" si="8"/>
        <v>0</v>
      </c>
      <c r="AE26" s="181">
        <f t="shared" si="9"/>
        <v>0</v>
      </c>
      <c r="AF26" s="500">
        <f t="shared" si="13"/>
        <v>0</v>
      </c>
      <c r="AG26" s="189">
        <f t="shared" si="10"/>
        <v>0</v>
      </c>
      <c r="AH26" s="217">
        <f t="shared" si="12"/>
        <v>0</v>
      </c>
      <c r="AI26" s="236" t="s">
        <v>2</v>
      </c>
      <c r="AL26" s="569"/>
    </row>
    <row r="27" spans="2:38" hidden="1" x14ac:dyDescent="0.2">
      <c r="B27" s="119">
        <v>19</v>
      </c>
      <c r="C27" s="36"/>
      <c r="D27" s="36"/>
      <c r="E27" s="31"/>
      <c r="F27" s="56"/>
      <c r="G27" s="238"/>
      <c r="H27" s="238"/>
      <c r="I27" s="238"/>
      <c r="J27" s="238"/>
      <c r="K27" s="238"/>
      <c r="L27" s="238"/>
      <c r="M27" s="238"/>
      <c r="N27" s="238"/>
      <c r="O27" s="238"/>
      <c r="P27" s="238"/>
      <c r="Q27" s="57"/>
      <c r="R27" s="57"/>
      <c r="S27" s="58"/>
      <c r="T27" s="58"/>
      <c r="U27" s="58"/>
      <c r="V27" s="181">
        <f t="shared" si="11"/>
        <v>0</v>
      </c>
      <c r="W27" s="181">
        <f t="shared" si="1"/>
        <v>0</v>
      </c>
      <c r="X27" s="181">
        <f t="shared" si="2"/>
        <v>0</v>
      </c>
      <c r="Y27" s="181">
        <f t="shared" si="3"/>
        <v>0</v>
      </c>
      <c r="Z27" s="181">
        <f t="shared" si="4"/>
        <v>0</v>
      </c>
      <c r="AA27" s="181">
        <f t="shared" si="5"/>
        <v>0</v>
      </c>
      <c r="AB27" s="181">
        <f t="shared" si="6"/>
        <v>0</v>
      </c>
      <c r="AC27" s="181">
        <f t="shared" si="7"/>
        <v>0</v>
      </c>
      <c r="AD27" s="181">
        <f t="shared" si="8"/>
        <v>0</v>
      </c>
      <c r="AE27" s="181">
        <f t="shared" si="9"/>
        <v>0</v>
      </c>
      <c r="AF27" s="500">
        <f t="shared" si="13"/>
        <v>0</v>
      </c>
      <c r="AG27" s="189">
        <f t="shared" si="10"/>
        <v>0</v>
      </c>
      <c r="AH27" s="217">
        <f t="shared" si="12"/>
        <v>0</v>
      </c>
      <c r="AI27" s="236" t="s">
        <v>2</v>
      </c>
      <c r="AL27" s="569"/>
    </row>
    <row r="28" spans="2:38" hidden="1" x14ac:dyDescent="0.2">
      <c r="B28" s="119">
        <v>20</v>
      </c>
      <c r="C28" s="36"/>
      <c r="D28" s="36"/>
      <c r="E28" s="31"/>
      <c r="F28" s="56"/>
      <c r="G28" s="238"/>
      <c r="H28" s="238"/>
      <c r="I28" s="238"/>
      <c r="J28" s="238"/>
      <c r="K28" s="238"/>
      <c r="L28" s="238"/>
      <c r="M28" s="238"/>
      <c r="N28" s="238"/>
      <c r="O28" s="238"/>
      <c r="P28" s="238"/>
      <c r="Q28" s="57"/>
      <c r="R28" s="57"/>
      <c r="S28" s="58"/>
      <c r="T28" s="58"/>
      <c r="U28" s="58"/>
      <c r="V28" s="181">
        <f t="shared" si="11"/>
        <v>0</v>
      </c>
      <c r="W28" s="181">
        <f t="shared" si="1"/>
        <v>0</v>
      </c>
      <c r="X28" s="181">
        <f t="shared" si="2"/>
        <v>0</v>
      </c>
      <c r="Y28" s="181">
        <f t="shared" si="3"/>
        <v>0</v>
      </c>
      <c r="Z28" s="181">
        <f t="shared" si="4"/>
        <v>0</v>
      </c>
      <c r="AA28" s="181">
        <f t="shared" si="5"/>
        <v>0</v>
      </c>
      <c r="AB28" s="181">
        <f t="shared" si="6"/>
        <v>0</v>
      </c>
      <c r="AC28" s="181">
        <f t="shared" si="7"/>
        <v>0</v>
      </c>
      <c r="AD28" s="181">
        <f t="shared" si="8"/>
        <v>0</v>
      </c>
      <c r="AE28" s="181">
        <f t="shared" si="9"/>
        <v>0</v>
      </c>
      <c r="AF28" s="500">
        <f t="shared" si="13"/>
        <v>0</v>
      </c>
      <c r="AG28" s="189">
        <f t="shared" si="10"/>
        <v>0</v>
      </c>
      <c r="AH28" s="217">
        <f t="shared" si="12"/>
        <v>0</v>
      </c>
      <c r="AI28" s="236" t="s">
        <v>2</v>
      </c>
    </row>
    <row r="29" spans="2:38" hidden="1" x14ac:dyDescent="0.2">
      <c r="B29" s="119">
        <v>21</v>
      </c>
      <c r="C29" s="36"/>
      <c r="D29" s="36"/>
      <c r="E29" s="31"/>
      <c r="F29" s="56"/>
      <c r="G29" s="238"/>
      <c r="H29" s="238"/>
      <c r="I29" s="238"/>
      <c r="J29" s="238"/>
      <c r="K29" s="238"/>
      <c r="L29" s="238"/>
      <c r="M29" s="238"/>
      <c r="N29" s="238"/>
      <c r="O29" s="238"/>
      <c r="P29" s="238"/>
      <c r="Q29" s="57"/>
      <c r="R29" s="57"/>
      <c r="S29" s="58"/>
      <c r="T29" s="58"/>
      <c r="U29" s="58"/>
      <c r="V29" s="181">
        <f t="shared" si="11"/>
        <v>0</v>
      </c>
      <c r="W29" s="181">
        <f t="shared" si="1"/>
        <v>0</v>
      </c>
      <c r="X29" s="181">
        <f t="shared" si="2"/>
        <v>0</v>
      </c>
      <c r="Y29" s="181">
        <f t="shared" si="3"/>
        <v>0</v>
      </c>
      <c r="Z29" s="181">
        <f t="shared" si="4"/>
        <v>0</v>
      </c>
      <c r="AA29" s="181">
        <f t="shared" si="5"/>
        <v>0</v>
      </c>
      <c r="AB29" s="181">
        <f t="shared" si="6"/>
        <v>0</v>
      </c>
      <c r="AC29" s="181">
        <f t="shared" si="7"/>
        <v>0</v>
      </c>
      <c r="AD29" s="181">
        <f t="shared" si="8"/>
        <v>0</v>
      </c>
      <c r="AE29" s="181">
        <f t="shared" si="9"/>
        <v>0</v>
      </c>
      <c r="AF29" s="500">
        <f t="shared" si="13"/>
        <v>0</v>
      </c>
      <c r="AG29" s="570">
        <f t="shared" si="10"/>
        <v>0</v>
      </c>
      <c r="AH29" s="217">
        <f t="shared" si="12"/>
        <v>0</v>
      </c>
      <c r="AI29" s="236" t="s">
        <v>2</v>
      </c>
    </row>
    <row r="30" spans="2:38" hidden="1" x14ac:dyDescent="0.2">
      <c r="B30" s="119">
        <v>22</v>
      </c>
      <c r="C30" s="36"/>
      <c r="D30" s="36"/>
      <c r="E30" s="31"/>
      <c r="F30" s="56"/>
      <c r="G30" s="238"/>
      <c r="H30" s="238"/>
      <c r="I30" s="238"/>
      <c r="J30" s="238"/>
      <c r="K30" s="238"/>
      <c r="L30" s="238"/>
      <c r="M30" s="238"/>
      <c r="N30" s="238"/>
      <c r="O30" s="238"/>
      <c r="P30" s="238"/>
      <c r="Q30" s="57"/>
      <c r="R30" s="57"/>
      <c r="S30" s="58"/>
      <c r="T30" s="58"/>
      <c r="U30" s="58"/>
      <c r="V30" s="181">
        <f t="shared" si="11"/>
        <v>0</v>
      </c>
      <c r="W30" s="181">
        <f t="shared" si="1"/>
        <v>0</v>
      </c>
      <c r="X30" s="181">
        <f t="shared" si="2"/>
        <v>0</v>
      </c>
      <c r="Y30" s="181">
        <f t="shared" si="3"/>
        <v>0</v>
      </c>
      <c r="Z30" s="181">
        <f t="shared" si="4"/>
        <v>0</v>
      </c>
      <c r="AA30" s="181">
        <f t="shared" si="5"/>
        <v>0</v>
      </c>
      <c r="AB30" s="181">
        <f t="shared" si="6"/>
        <v>0</v>
      </c>
      <c r="AC30" s="181">
        <f t="shared" si="7"/>
        <v>0</v>
      </c>
      <c r="AD30" s="181">
        <f t="shared" si="8"/>
        <v>0</v>
      </c>
      <c r="AE30" s="181">
        <f t="shared" si="9"/>
        <v>0</v>
      </c>
      <c r="AF30" s="500">
        <f t="shared" si="13"/>
        <v>0</v>
      </c>
      <c r="AG30" s="570">
        <f t="shared" si="10"/>
        <v>0</v>
      </c>
      <c r="AH30" s="217">
        <f t="shared" si="12"/>
        <v>0</v>
      </c>
      <c r="AI30" s="236" t="s">
        <v>2</v>
      </c>
    </row>
    <row r="31" spans="2:38" hidden="1" x14ac:dyDescent="0.2">
      <c r="B31" s="119">
        <v>23</v>
      </c>
      <c r="C31" s="36"/>
      <c r="D31" s="36"/>
      <c r="E31" s="31"/>
      <c r="F31" s="56"/>
      <c r="G31" s="238"/>
      <c r="H31" s="238"/>
      <c r="I31" s="238"/>
      <c r="J31" s="238"/>
      <c r="K31" s="238"/>
      <c r="L31" s="238"/>
      <c r="M31" s="238"/>
      <c r="N31" s="238"/>
      <c r="O31" s="238"/>
      <c r="P31" s="238"/>
      <c r="Q31" s="57"/>
      <c r="R31" s="57"/>
      <c r="S31" s="58"/>
      <c r="T31" s="58"/>
      <c r="U31" s="58"/>
      <c r="V31" s="181">
        <f t="shared" si="11"/>
        <v>0</v>
      </c>
      <c r="W31" s="181">
        <f t="shared" si="1"/>
        <v>0</v>
      </c>
      <c r="X31" s="181">
        <f t="shared" si="2"/>
        <v>0</v>
      </c>
      <c r="Y31" s="181">
        <f t="shared" si="3"/>
        <v>0</v>
      </c>
      <c r="Z31" s="181">
        <f t="shared" si="4"/>
        <v>0</v>
      </c>
      <c r="AA31" s="181">
        <f t="shared" si="5"/>
        <v>0</v>
      </c>
      <c r="AB31" s="181">
        <f t="shared" si="6"/>
        <v>0</v>
      </c>
      <c r="AC31" s="181">
        <f t="shared" si="7"/>
        <v>0</v>
      </c>
      <c r="AD31" s="181">
        <f t="shared" si="8"/>
        <v>0</v>
      </c>
      <c r="AE31" s="181">
        <f t="shared" si="9"/>
        <v>0</v>
      </c>
      <c r="AF31" s="500">
        <f t="shared" si="13"/>
        <v>0</v>
      </c>
      <c r="AG31" s="570">
        <f t="shared" si="10"/>
        <v>0</v>
      </c>
      <c r="AH31" s="217">
        <f t="shared" si="12"/>
        <v>0</v>
      </c>
      <c r="AI31" s="236" t="s">
        <v>2</v>
      </c>
    </row>
    <row r="32" spans="2:38" hidden="1" x14ac:dyDescent="0.2">
      <c r="B32" s="119">
        <v>24</v>
      </c>
      <c r="C32" s="36"/>
      <c r="D32" s="36"/>
      <c r="E32" s="31"/>
      <c r="F32" s="56"/>
      <c r="G32" s="238"/>
      <c r="H32" s="238"/>
      <c r="I32" s="238"/>
      <c r="J32" s="238"/>
      <c r="K32" s="238"/>
      <c r="L32" s="238"/>
      <c r="M32" s="238"/>
      <c r="N32" s="238"/>
      <c r="O32" s="238"/>
      <c r="P32" s="238"/>
      <c r="Q32" s="57"/>
      <c r="R32" s="57"/>
      <c r="S32" s="58"/>
      <c r="T32" s="58"/>
      <c r="U32" s="58"/>
      <c r="V32" s="181">
        <f t="shared" si="11"/>
        <v>0</v>
      </c>
      <c r="W32" s="181">
        <f t="shared" si="1"/>
        <v>0</v>
      </c>
      <c r="X32" s="181">
        <f t="shared" si="2"/>
        <v>0</v>
      </c>
      <c r="Y32" s="181">
        <f t="shared" si="3"/>
        <v>0</v>
      </c>
      <c r="Z32" s="181">
        <f t="shared" si="4"/>
        <v>0</v>
      </c>
      <c r="AA32" s="181">
        <f t="shared" si="5"/>
        <v>0</v>
      </c>
      <c r="AB32" s="181">
        <f t="shared" si="6"/>
        <v>0</v>
      </c>
      <c r="AC32" s="181">
        <f t="shared" si="7"/>
        <v>0</v>
      </c>
      <c r="AD32" s="181">
        <f t="shared" si="8"/>
        <v>0</v>
      </c>
      <c r="AE32" s="181">
        <f t="shared" si="9"/>
        <v>0</v>
      </c>
      <c r="AF32" s="500">
        <f t="shared" si="13"/>
        <v>0</v>
      </c>
      <c r="AG32" s="570">
        <f t="shared" si="10"/>
        <v>0</v>
      </c>
      <c r="AH32" s="217">
        <f t="shared" si="12"/>
        <v>0</v>
      </c>
      <c r="AI32" s="236" t="s">
        <v>2</v>
      </c>
    </row>
    <row r="33" spans="2:35" hidden="1" x14ac:dyDescent="0.2">
      <c r="B33" s="119">
        <v>25</v>
      </c>
      <c r="C33" s="36"/>
      <c r="D33" s="36"/>
      <c r="E33" s="31"/>
      <c r="F33" s="56"/>
      <c r="G33" s="238"/>
      <c r="H33" s="238"/>
      <c r="I33" s="238"/>
      <c r="J33" s="238"/>
      <c r="K33" s="238"/>
      <c r="L33" s="238"/>
      <c r="M33" s="238"/>
      <c r="N33" s="238"/>
      <c r="O33" s="238"/>
      <c r="P33" s="238"/>
      <c r="Q33" s="57"/>
      <c r="R33" s="57"/>
      <c r="S33" s="58"/>
      <c r="T33" s="58"/>
      <c r="U33" s="58"/>
      <c r="V33" s="181">
        <f t="shared" si="11"/>
        <v>0</v>
      </c>
      <c r="W33" s="181">
        <f t="shared" si="1"/>
        <v>0</v>
      </c>
      <c r="X33" s="181">
        <f t="shared" si="2"/>
        <v>0</v>
      </c>
      <c r="Y33" s="181">
        <f t="shared" si="3"/>
        <v>0</v>
      </c>
      <c r="Z33" s="181">
        <f t="shared" si="4"/>
        <v>0</v>
      </c>
      <c r="AA33" s="181">
        <f t="shared" si="5"/>
        <v>0</v>
      </c>
      <c r="AB33" s="181">
        <f t="shared" si="6"/>
        <v>0</v>
      </c>
      <c r="AC33" s="181">
        <f t="shared" si="7"/>
        <v>0</v>
      </c>
      <c r="AD33" s="181">
        <f t="shared" si="8"/>
        <v>0</v>
      </c>
      <c r="AE33" s="181">
        <f t="shared" si="9"/>
        <v>0</v>
      </c>
      <c r="AF33" s="500">
        <f t="shared" si="13"/>
        <v>0</v>
      </c>
      <c r="AG33" s="570">
        <f t="shared" si="10"/>
        <v>0</v>
      </c>
      <c r="AH33" s="217">
        <f t="shared" si="12"/>
        <v>0</v>
      </c>
      <c r="AI33" s="236" t="s">
        <v>2</v>
      </c>
    </row>
    <row r="34" spans="2:35" hidden="1" x14ac:dyDescent="0.2">
      <c r="B34" s="119">
        <v>26</v>
      </c>
      <c r="C34" s="36"/>
      <c r="D34" s="36"/>
      <c r="E34" s="31"/>
      <c r="F34" s="56"/>
      <c r="G34" s="238"/>
      <c r="H34" s="238"/>
      <c r="I34" s="238"/>
      <c r="J34" s="238"/>
      <c r="K34" s="238"/>
      <c r="L34" s="238"/>
      <c r="M34" s="238"/>
      <c r="N34" s="238"/>
      <c r="O34" s="238"/>
      <c r="P34" s="238"/>
      <c r="Q34" s="57"/>
      <c r="R34" s="57"/>
      <c r="S34" s="58"/>
      <c r="T34" s="58"/>
      <c r="U34" s="58"/>
      <c r="V34" s="181">
        <f t="shared" si="11"/>
        <v>0</v>
      </c>
      <c r="W34" s="181">
        <f t="shared" si="1"/>
        <v>0</v>
      </c>
      <c r="X34" s="181">
        <f t="shared" si="2"/>
        <v>0</v>
      </c>
      <c r="Y34" s="181">
        <f t="shared" si="3"/>
        <v>0</v>
      </c>
      <c r="Z34" s="181">
        <f t="shared" si="4"/>
        <v>0</v>
      </c>
      <c r="AA34" s="181">
        <f t="shared" si="5"/>
        <v>0</v>
      </c>
      <c r="AB34" s="181">
        <f t="shared" si="6"/>
        <v>0</v>
      </c>
      <c r="AC34" s="181">
        <f t="shared" si="7"/>
        <v>0</v>
      </c>
      <c r="AD34" s="181">
        <f t="shared" si="8"/>
        <v>0</v>
      </c>
      <c r="AE34" s="181">
        <f t="shared" si="9"/>
        <v>0</v>
      </c>
      <c r="AF34" s="500">
        <f t="shared" si="13"/>
        <v>0</v>
      </c>
      <c r="AG34" s="570">
        <f t="shared" si="10"/>
        <v>0</v>
      </c>
      <c r="AH34" s="217">
        <f t="shared" si="12"/>
        <v>0</v>
      </c>
      <c r="AI34" s="236" t="s">
        <v>2</v>
      </c>
    </row>
    <row r="35" spans="2:35" hidden="1" x14ac:dyDescent="0.2">
      <c r="B35" s="119">
        <v>27</v>
      </c>
      <c r="C35" s="36"/>
      <c r="D35" s="36"/>
      <c r="E35" s="31"/>
      <c r="F35" s="56"/>
      <c r="G35" s="238"/>
      <c r="H35" s="238"/>
      <c r="I35" s="238"/>
      <c r="J35" s="238"/>
      <c r="K35" s="238"/>
      <c r="L35" s="238"/>
      <c r="M35" s="238"/>
      <c r="N35" s="238"/>
      <c r="O35" s="238"/>
      <c r="P35" s="238"/>
      <c r="Q35" s="57"/>
      <c r="R35" s="57"/>
      <c r="S35" s="58"/>
      <c r="T35" s="58"/>
      <c r="U35" s="58"/>
      <c r="V35" s="181">
        <f t="shared" si="11"/>
        <v>0</v>
      </c>
      <c r="W35" s="181">
        <f t="shared" si="1"/>
        <v>0</v>
      </c>
      <c r="X35" s="181">
        <f t="shared" si="2"/>
        <v>0</v>
      </c>
      <c r="Y35" s="181">
        <f t="shared" si="3"/>
        <v>0</v>
      </c>
      <c r="Z35" s="181">
        <f t="shared" si="4"/>
        <v>0</v>
      </c>
      <c r="AA35" s="181">
        <f t="shared" si="5"/>
        <v>0</v>
      </c>
      <c r="AB35" s="181">
        <f t="shared" si="6"/>
        <v>0</v>
      </c>
      <c r="AC35" s="181">
        <f t="shared" si="7"/>
        <v>0</v>
      </c>
      <c r="AD35" s="181">
        <f t="shared" si="8"/>
        <v>0</v>
      </c>
      <c r="AE35" s="181">
        <f t="shared" si="9"/>
        <v>0</v>
      </c>
      <c r="AF35" s="500">
        <f t="shared" si="13"/>
        <v>0</v>
      </c>
      <c r="AG35" s="570">
        <f t="shared" si="10"/>
        <v>0</v>
      </c>
      <c r="AH35" s="217">
        <f t="shared" si="12"/>
        <v>0</v>
      </c>
      <c r="AI35" s="236" t="s">
        <v>2</v>
      </c>
    </row>
    <row r="36" spans="2:35" hidden="1" x14ac:dyDescent="0.2">
      <c r="B36" s="119">
        <v>28</v>
      </c>
      <c r="C36" s="36"/>
      <c r="D36" s="36"/>
      <c r="E36" s="31"/>
      <c r="F36" s="56"/>
      <c r="G36" s="238"/>
      <c r="H36" s="238"/>
      <c r="I36" s="238"/>
      <c r="J36" s="238"/>
      <c r="K36" s="238"/>
      <c r="L36" s="238"/>
      <c r="M36" s="238"/>
      <c r="N36" s="238"/>
      <c r="O36" s="238"/>
      <c r="P36" s="238"/>
      <c r="Q36" s="57"/>
      <c r="R36" s="57"/>
      <c r="S36" s="58"/>
      <c r="T36" s="58"/>
      <c r="U36" s="58"/>
      <c r="V36" s="181">
        <f t="shared" si="11"/>
        <v>0</v>
      </c>
      <c r="W36" s="181">
        <f t="shared" si="1"/>
        <v>0</v>
      </c>
      <c r="X36" s="181">
        <f t="shared" si="2"/>
        <v>0</v>
      </c>
      <c r="Y36" s="181">
        <f t="shared" si="3"/>
        <v>0</v>
      </c>
      <c r="Z36" s="181">
        <f t="shared" si="4"/>
        <v>0</v>
      </c>
      <c r="AA36" s="181">
        <f t="shared" si="5"/>
        <v>0</v>
      </c>
      <c r="AB36" s="181">
        <f t="shared" si="6"/>
        <v>0</v>
      </c>
      <c r="AC36" s="181">
        <f t="shared" si="7"/>
        <v>0</v>
      </c>
      <c r="AD36" s="181">
        <f t="shared" si="8"/>
        <v>0</v>
      </c>
      <c r="AE36" s="181">
        <f t="shared" si="9"/>
        <v>0</v>
      </c>
      <c r="AF36" s="500">
        <f t="shared" si="13"/>
        <v>0</v>
      </c>
      <c r="AG36" s="570">
        <f t="shared" si="10"/>
        <v>0</v>
      </c>
      <c r="AH36" s="217">
        <f t="shared" si="12"/>
        <v>0</v>
      </c>
      <c r="AI36" s="236" t="s">
        <v>2</v>
      </c>
    </row>
    <row r="37" spans="2:35" hidden="1" x14ac:dyDescent="0.2">
      <c r="B37" s="119">
        <v>29</v>
      </c>
      <c r="C37" s="36"/>
      <c r="D37" s="36"/>
      <c r="E37" s="31"/>
      <c r="F37" s="56"/>
      <c r="G37" s="238"/>
      <c r="H37" s="238"/>
      <c r="I37" s="238"/>
      <c r="J37" s="238"/>
      <c r="K37" s="238"/>
      <c r="L37" s="238"/>
      <c r="M37" s="238"/>
      <c r="N37" s="238"/>
      <c r="O37" s="238"/>
      <c r="P37" s="238"/>
      <c r="Q37" s="57"/>
      <c r="R37" s="57"/>
      <c r="S37" s="58"/>
      <c r="T37" s="58"/>
      <c r="U37" s="58"/>
      <c r="V37" s="181">
        <f t="shared" si="11"/>
        <v>0</v>
      </c>
      <c r="W37" s="181">
        <f t="shared" si="1"/>
        <v>0</v>
      </c>
      <c r="X37" s="181">
        <f t="shared" si="2"/>
        <v>0</v>
      </c>
      <c r="Y37" s="181">
        <f t="shared" si="3"/>
        <v>0</v>
      </c>
      <c r="Z37" s="181">
        <f t="shared" si="4"/>
        <v>0</v>
      </c>
      <c r="AA37" s="181">
        <f t="shared" si="5"/>
        <v>0</v>
      </c>
      <c r="AB37" s="181">
        <f t="shared" si="6"/>
        <v>0</v>
      </c>
      <c r="AC37" s="181">
        <f t="shared" si="7"/>
        <v>0</v>
      </c>
      <c r="AD37" s="181">
        <f t="shared" si="8"/>
        <v>0</v>
      </c>
      <c r="AE37" s="181">
        <f t="shared" si="9"/>
        <v>0</v>
      </c>
      <c r="AF37" s="500">
        <f t="shared" si="13"/>
        <v>0</v>
      </c>
      <c r="AG37" s="570">
        <f t="shared" si="10"/>
        <v>0</v>
      </c>
      <c r="AH37" s="217">
        <f t="shared" si="12"/>
        <v>0</v>
      </c>
      <c r="AI37" s="236" t="s">
        <v>2</v>
      </c>
    </row>
    <row r="38" spans="2:35" hidden="1" x14ac:dyDescent="0.2">
      <c r="B38" s="119">
        <v>30</v>
      </c>
      <c r="C38" s="36"/>
      <c r="D38" s="36"/>
      <c r="E38" s="31"/>
      <c r="F38" s="56"/>
      <c r="G38" s="238"/>
      <c r="H38" s="238"/>
      <c r="I38" s="238"/>
      <c r="J38" s="238"/>
      <c r="K38" s="238"/>
      <c r="L38" s="238"/>
      <c r="M38" s="238"/>
      <c r="N38" s="238"/>
      <c r="O38" s="238"/>
      <c r="P38" s="238"/>
      <c r="Q38" s="57"/>
      <c r="R38" s="57"/>
      <c r="S38" s="58"/>
      <c r="T38" s="58"/>
      <c r="U38" s="58"/>
      <c r="V38" s="181">
        <f t="shared" si="11"/>
        <v>0</v>
      </c>
      <c r="W38" s="181">
        <f t="shared" si="1"/>
        <v>0</v>
      </c>
      <c r="X38" s="181">
        <f t="shared" si="2"/>
        <v>0</v>
      </c>
      <c r="Y38" s="181">
        <f t="shared" si="3"/>
        <v>0</v>
      </c>
      <c r="Z38" s="181">
        <f t="shared" si="4"/>
        <v>0</v>
      </c>
      <c r="AA38" s="181">
        <f t="shared" si="5"/>
        <v>0</v>
      </c>
      <c r="AB38" s="181">
        <f t="shared" si="6"/>
        <v>0</v>
      </c>
      <c r="AC38" s="181">
        <f t="shared" si="7"/>
        <v>0</v>
      </c>
      <c r="AD38" s="181">
        <f t="shared" si="8"/>
        <v>0</v>
      </c>
      <c r="AE38" s="181">
        <f t="shared" si="9"/>
        <v>0</v>
      </c>
      <c r="AF38" s="500">
        <f t="shared" si="13"/>
        <v>0</v>
      </c>
      <c r="AG38" s="570">
        <f t="shared" si="10"/>
        <v>0</v>
      </c>
      <c r="AH38" s="217">
        <f t="shared" si="12"/>
        <v>0</v>
      </c>
      <c r="AI38" s="236" t="s">
        <v>2</v>
      </c>
    </row>
    <row r="39" spans="2:35" hidden="1" x14ac:dyDescent="0.2">
      <c r="B39" s="119">
        <v>31</v>
      </c>
      <c r="C39" s="36"/>
      <c r="D39" s="36"/>
      <c r="E39" s="31"/>
      <c r="F39" s="56"/>
      <c r="G39" s="238"/>
      <c r="H39" s="238"/>
      <c r="I39" s="238"/>
      <c r="J39" s="238"/>
      <c r="K39" s="238"/>
      <c r="L39" s="238"/>
      <c r="M39" s="238"/>
      <c r="N39" s="238"/>
      <c r="O39" s="238"/>
      <c r="P39" s="238"/>
      <c r="Q39" s="57"/>
      <c r="R39" s="57"/>
      <c r="S39" s="58"/>
      <c r="T39" s="58"/>
      <c r="U39" s="58"/>
      <c r="V39" s="181">
        <f t="shared" si="11"/>
        <v>0</v>
      </c>
      <c r="W39" s="181">
        <f t="shared" si="1"/>
        <v>0</v>
      </c>
      <c r="X39" s="181">
        <f t="shared" si="2"/>
        <v>0</v>
      </c>
      <c r="Y39" s="181">
        <f t="shared" si="3"/>
        <v>0</v>
      </c>
      <c r="Z39" s="181">
        <f t="shared" si="4"/>
        <v>0</v>
      </c>
      <c r="AA39" s="181">
        <f t="shared" si="5"/>
        <v>0</v>
      </c>
      <c r="AB39" s="181">
        <f t="shared" si="6"/>
        <v>0</v>
      </c>
      <c r="AC39" s="181">
        <f t="shared" si="7"/>
        <v>0</v>
      </c>
      <c r="AD39" s="181">
        <f t="shared" si="8"/>
        <v>0</v>
      </c>
      <c r="AE39" s="181">
        <f t="shared" si="9"/>
        <v>0</v>
      </c>
      <c r="AF39" s="500">
        <f t="shared" si="13"/>
        <v>0</v>
      </c>
      <c r="AG39" s="570">
        <f t="shared" si="10"/>
        <v>0</v>
      </c>
      <c r="AH39" s="217">
        <f t="shared" si="12"/>
        <v>0</v>
      </c>
      <c r="AI39" s="236" t="s">
        <v>2</v>
      </c>
    </row>
    <row r="40" spans="2:35" hidden="1" x14ac:dyDescent="0.2">
      <c r="B40" s="119">
        <v>32</v>
      </c>
      <c r="C40" s="36"/>
      <c r="D40" s="36"/>
      <c r="E40" s="31"/>
      <c r="F40" s="56"/>
      <c r="G40" s="238"/>
      <c r="H40" s="238"/>
      <c r="I40" s="238"/>
      <c r="J40" s="238"/>
      <c r="K40" s="238"/>
      <c r="L40" s="238"/>
      <c r="M40" s="238"/>
      <c r="N40" s="238"/>
      <c r="O40" s="238"/>
      <c r="P40" s="238"/>
      <c r="Q40" s="57"/>
      <c r="R40" s="57"/>
      <c r="S40" s="58"/>
      <c r="T40" s="58"/>
      <c r="U40" s="58"/>
      <c r="V40" s="181">
        <f t="shared" si="11"/>
        <v>0</v>
      </c>
      <c r="W40" s="181">
        <f t="shared" si="1"/>
        <v>0</v>
      </c>
      <c r="X40" s="181">
        <f t="shared" si="2"/>
        <v>0</v>
      </c>
      <c r="Y40" s="181">
        <f t="shared" si="3"/>
        <v>0</v>
      </c>
      <c r="Z40" s="181">
        <f t="shared" si="4"/>
        <v>0</v>
      </c>
      <c r="AA40" s="181">
        <f t="shared" si="5"/>
        <v>0</v>
      </c>
      <c r="AB40" s="181">
        <f t="shared" si="6"/>
        <v>0</v>
      </c>
      <c r="AC40" s="181">
        <f t="shared" si="7"/>
        <v>0</v>
      </c>
      <c r="AD40" s="181">
        <f t="shared" si="8"/>
        <v>0</v>
      </c>
      <c r="AE40" s="181">
        <f t="shared" si="9"/>
        <v>0</v>
      </c>
      <c r="AF40" s="500">
        <f t="shared" si="13"/>
        <v>0</v>
      </c>
      <c r="AG40" s="570">
        <f t="shared" si="10"/>
        <v>0</v>
      </c>
      <c r="AH40" s="217">
        <f t="shared" si="12"/>
        <v>0</v>
      </c>
      <c r="AI40" s="236" t="s">
        <v>2</v>
      </c>
    </row>
    <row r="41" spans="2:35" hidden="1" x14ac:dyDescent="0.2">
      <c r="B41" s="119">
        <v>33</v>
      </c>
      <c r="C41" s="36"/>
      <c r="D41" s="36"/>
      <c r="E41" s="31"/>
      <c r="F41" s="56"/>
      <c r="G41" s="238"/>
      <c r="H41" s="238"/>
      <c r="I41" s="238"/>
      <c r="J41" s="238"/>
      <c r="K41" s="238"/>
      <c r="L41" s="238"/>
      <c r="M41" s="238"/>
      <c r="N41" s="238"/>
      <c r="O41" s="238"/>
      <c r="P41" s="238"/>
      <c r="Q41" s="57"/>
      <c r="R41" s="57"/>
      <c r="S41" s="58"/>
      <c r="T41" s="58"/>
      <c r="U41" s="58"/>
      <c r="V41" s="181">
        <f t="shared" si="11"/>
        <v>0</v>
      </c>
      <c r="W41" s="181">
        <f t="shared" ref="W41:W72" si="14">IF(ISERROR(YEARFRAC(end_period_1,end_period_2)),0,($F41*(1+$R41)*$H41)*(1+$Q41)^(YEARFRAC(end_period_1,end_period_2)))</f>
        <v>0</v>
      </c>
      <c r="X41" s="181">
        <f t="shared" ref="X41:X72" si="15">IF(ISERROR(YEARFRAC(end_period_1,end_period_3)),0,($F41*(1+$R41)*$I41)*(1+$Q41)^(YEARFRAC(end_period_1,end_period_3)))</f>
        <v>0</v>
      </c>
      <c r="Y41" s="181">
        <f t="shared" ref="Y41:Y72" si="16">IF(ISERROR(YEARFRAC(end_period_1,end_period_4)),0,($F41*(1+$R41)*$J41)*(1+$Q41)^(YEARFRAC(end_period_1,end_period_4)))</f>
        <v>0</v>
      </c>
      <c r="Z41" s="181">
        <f t="shared" ref="Z41:Z72" si="17">IF(ISERROR(YEARFRAC(end_period_1,end_period_5)),0,($F41*(1+$R41)*$K41)*(1+$Q41)^(YEARFRAC(end_period_1,end_period_5)))</f>
        <v>0</v>
      </c>
      <c r="AA41" s="181">
        <f t="shared" ref="AA41:AA72" si="18">IF(ISERROR(YEARFRAC(end_period_1,end_period_6)),0,($F41*(1+$R41)*$L41)*(1+$Q41)^(YEARFRAC(end_period_1,end_period_6)))</f>
        <v>0</v>
      </c>
      <c r="AB41" s="181">
        <f t="shared" ref="AB41:AB72" si="19">IF(ISERROR(YEARFRAC(end_period_1,end_period_7)),0,($F41*(1+$R41)*$M41)*(1+$Q41)^(YEARFRAC(end_period_1,end_period_7)))</f>
        <v>0</v>
      </c>
      <c r="AC41" s="181">
        <f t="shared" ref="AC41:AC72" si="20">IF(ISERROR(YEARFRAC(end_period_1,end_period_8)),0,($F41*(1+$R41)*$N41)*(1+$Q41)^(YEARFRAC(end_period_1,end_period_8)))</f>
        <v>0</v>
      </c>
      <c r="AD41" s="181">
        <f t="shared" ref="AD41:AD72" si="21">IF(ISERROR(YEARFRAC(end_period_1,end_period_9)),0,($F41*(1+$R41)*$O41)*(1+$Q41)^(YEARFRAC(end_period_1,end_period_9)))</f>
        <v>0</v>
      </c>
      <c r="AE41" s="181">
        <f t="shared" ref="AE41:AE72" si="22">IF(ISERROR(YEARFRAC(end_period_1,end_period_10)),0,($F41*(1+$R41)*$P41)*(1+$Q41)^(YEARFRAC(end_period_1,end_period_10)))</f>
        <v>0</v>
      </c>
      <c r="AF41" s="500">
        <f t="shared" si="13"/>
        <v>0</v>
      </c>
      <c r="AG41" s="570">
        <f t="shared" ref="AG41:AG72" si="23">SUM(G41:P41)</f>
        <v>0</v>
      </c>
      <c r="AH41" s="217">
        <f t="shared" si="12"/>
        <v>0</v>
      </c>
      <c r="AI41" s="236" t="s">
        <v>2</v>
      </c>
    </row>
    <row r="42" spans="2:35" hidden="1" x14ac:dyDescent="0.2">
      <c r="B42" s="119">
        <v>34</v>
      </c>
      <c r="C42" s="36"/>
      <c r="D42" s="36"/>
      <c r="E42" s="31"/>
      <c r="F42" s="56"/>
      <c r="G42" s="238"/>
      <c r="H42" s="238"/>
      <c r="I42" s="238"/>
      <c r="J42" s="238"/>
      <c r="K42" s="238"/>
      <c r="L42" s="238"/>
      <c r="M42" s="238"/>
      <c r="N42" s="238"/>
      <c r="O42" s="238"/>
      <c r="P42" s="238"/>
      <c r="Q42" s="57"/>
      <c r="R42" s="57"/>
      <c r="S42" s="58"/>
      <c r="T42" s="58"/>
      <c r="U42" s="58"/>
      <c r="V42" s="181">
        <f t="shared" si="11"/>
        <v>0</v>
      </c>
      <c r="W42" s="181">
        <f t="shared" si="14"/>
        <v>0</v>
      </c>
      <c r="X42" s="181">
        <f t="shared" si="15"/>
        <v>0</v>
      </c>
      <c r="Y42" s="181">
        <f t="shared" si="16"/>
        <v>0</v>
      </c>
      <c r="Z42" s="181">
        <f t="shared" si="17"/>
        <v>0</v>
      </c>
      <c r="AA42" s="181">
        <f t="shared" si="18"/>
        <v>0</v>
      </c>
      <c r="AB42" s="181">
        <f t="shared" si="19"/>
        <v>0</v>
      </c>
      <c r="AC42" s="181">
        <f t="shared" si="20"/>
        <v>0</v>
      </c>
      <c r="AD42" s="181">
        <f t="shared" si="21"/>
        <v>0</v>
      </c>
      <c r="AE42" s="181">
        <f t="shared" si="22"/>
        <v>0</v>
      </c>
      <c r="AF42" s="500">
        <f t="shared" si="13"/>
        <v>0</v>
      </c>
      <c r="AG42" s="570">
        <f t="shared" si="23"/>
        <v>0</v>
      </c>
      <c r="AH42" s="217">
        <f t="shared" si="12"/>
        <v>0</v>
      </c>
      <c r="AI42" s="236" t="s">
        <v>2</v>
      </c>
    </row>
    <row r="43" spans="2:35" hidden="1" x14ac:dyDescent="0.2">
      <c r="B43" s="119">
        <v>35</v>
      </c>
      <c r="C43" s="36"/>
      <c r="D43" s="36"/>
      <c r="E43" s="31"/>
      <c r="F43" s="56"/>
      <c r="G43" s="238"/>
      <c r="H43" s="238"/>
      <c r="I43" s="238"/>
      <c r="J43" s="238"/>
      <c r="K43" s="238"/>
      <c r="L43" s="238"/>
      <c r="M43" s="238"/>
      <c r="N43" s="238"/>
      <c r="O43" s="238"/>
      <c r="P43" s="238"/>
      <c r="Q43" s="57"/>
      <c r="R43" s="57"/>
      <c r="S43" s="58"/>
      <c r="T43" s="58"/>
      <c r="U43" s="58"/>
      <c r="V43" s="181">
        <f t="shared" si="11"/>
        <v>0</v>
      </c>
      <c r="W43" s="181">
        <f t="shared" si="14"/>
        <v>0</v>
      </c>
      <c r="X43" s="181">
        <f t="shared" si="15"/>
        <v>0</v>
      </c>
      <c r="Y43" s="181">
        <f t="shared" si="16"/>
        <v>0</v>
      </c>
      <c r="Z43" s="181">
        <f t="shared" si="17"/>
        <v>0</v>
      </c>
      <c r="AA43" s="181">
        <f t="shared" si="18"/>
        <v>0</v>
      </c>
      <c r="AB43" s="181">
        <f t="shared" si="19"/>
        <v>0</v>
      </c>
      <c r="AC43" s="181">
        <f t="shared" si="20"/>
        <v>0</v>
      </c>
      <c r="AD43" s="181">
        <f t="shared" si="21"/>
        <v>0</v>
      </c>
      <c r="AE43" s="181">
        <f t="shared" si="22"/>
        <v>0</v>
      </c>
      <c r="AF43" s="500">
        <f t="shared" si="13"/>
        <v>0</v>
      </c>
      <c r="AG43" s="570">
        <f t="shared" si="23"/>
        <v>0</v>
      </c>
      <c r="AH43" s="217">
        <f t="shared" si="12"/>
        <v>0</v>
      </c>
      <c r="AI43" s="236" t="s">
        <v>2</v>
      </c>
    </row>
    <row r="44" spans="2:35" hidden="1" x14ac:dyDescent="0.2">
      <c r="B44" s="119">
        <v>36</v>
      </c>
      <c r="C44" s="36"/>
      <c r="D44" s="36"/>
      <c r="E44" s="31"/>
      <c r="F44" s="56"/>
      <c r="G44" s="238"/>
      <c r="H44" s="238"/>
      <c r="I44" s="238"/>
      <c r="J44" s="238"/>
      <c r="K44" s="238"/>
      <c r="L44" s="238"/>
      <c r="M44" s="238"/>
      <c r="N44" s="238"/>
      <c r="O44" s="238"/>
      <c r="P44" s="238"/>
      <c r="Q44" s="57"/>
      <c r="R44" s="57"/>
      <c r="S44" s="58"/>
      <c r="T44" s="58"/>
      <c r="U44" s="58"/>
      <c r="V44" s="181">
        <f t="shared" si="11"/>
        <v>0</v>
      </c>
      <c r="W44" s="181">
        <f t="shared" si="14"/>
        <v>0</v>
      </c>
      <c r="X44" s="181">
        <f t="shared" si="15"/>
        <v>0</v>
      </c>
      <c r="Y44" s="181">
        <f t="shared" si="16"/>
        <v>0</v>
      </c>
      <c r="Z44" s="181">
        <f t="shared" si="17"/>
        <v>0</v>
      </c>
      <c r="AA44" s="181">
        <f t="shared" si="18"/>
        <v>0</v>
      </c>
      <c r="AB44" s="181">
        <f t="shared" si="19"/>
        <v>0</v>
      </c>
      <c r="AC44" s="181">
        <f t="shared" si="20"/>
        <v>0</v>
      </c>
      <c r="AD44" s="181">
        <f t="shared" si="21"/>
        <v>0</v>
      </c>
      <c r="AE44" s="181">
        <f t="shared" si="22"/>
        <v>0</v>
      </c>
      <c r="AF44" s="500">
        <f t="shared" si="13"/>
        <v>0</v>
      </c>
      <c r="AG44" s="570">
        <f t="shared" si="23"/>
        <v>0</v>
      </c>
      <c r="AH44" s="217">
        <f t="shared" si="12"/>
        <v>0</v>
      </c>
      <c r="AI44" s="236" t="s">
        <v>2</v>
      </c>
    </row>
    <row r="45" spans="2:35" hidden="1" x14ac:dyDescent="0.2">
      <c r="B45" s="119">
        <v>37</v>
      </c>
      <c r="C45" s="36"/>
      <c r="D45" s="36"/>
      <c r="E45" s="31"/>
      <c r="F45" s="56"/>
      <c r="G45" s="238"/>
      <c r="H45" s="238"/>
      <c r="I45" s="238"/>
      <c r="J45" s="238"/>
      <c r="K45" s="238"/>
      <c r="L45" s="238"/>
      <c r="M45" s="238"/>
      <c r="N45" s="238"/>
      <c r="O45" s="238"/>
      <c r="P45" s="238"/>
      <c r="Q45" s="57"/>
      <c r="R45" s="57"/>
      <c r="S45" s="58"/>
      <c r="T45" s="58"/>
      <c r="U45" s="58"/>
      <c r="V45" s="181">
        <f t="shared" si="11"/>
        <v>0</v>
      </c>
      <c r="W45" s="181">
        <f t="shared" si="14"/>
        <v>0</v>
      </c>
      <c r="X45" s="181">
        <f t="shared" si="15"/>
        <v>0</v>
      </c>
      <c r="Y45" s="181">
        <f t="shared" si="16"/>
        <v>0</v>
      </c>
      <c r="Z45" s="181">
        <f t="shared" si="17"/>
        <v>0</v>
      </c>
      <c r="AA45" s="181">
        <f t="shared" si="18"/>
        <v>0</v>
      </c>
      <c r="AB45" s="181">
        <f t="shared" si="19"/>
        <v>0</v>
      </c>
      <c r="AC45" s="181">
        <f t="shared" si="20"/>
        <v>0</v>
      </c>
      <c r="AD45" s="181">
        <f t="shared" si="21"/>
        <v>0</v>
      </c>
      <c r="AE45" s="181">
        <f t="shared" si="22"/>
        <v>0</v>
      </c>
      <c r="AF45" s="500">
        <f t="shared" si="13"/>
        <v>0</v>
      </c>
      <c r="AG45" s="570">
        <f t="shared" si="23"/>
        <v>0</v>
      </c>
      <c r="AH45" s="217">
        <f t="shared" si="12"/>
        <v>0</v>
      </c>
      <c r="AI45" s="236" t="s">
        <v>2</v>
      </c>
    </row>
    <row r="46" spans="2:35" hidden="1" x14ac:dyDescent="0.2">
      <c r="B46" s="119">
        <v>38</v>
      </c>
      <c r="C46" s="36"/>
      <c r="D46" s="36"/>
      <c r="E46" s="31"/>
      <c r="F46" s="56"/>
      <c r="G46" s="238"/>
      <c r="H46" s="238"/>
      <c r="I46" s="238"/>
      <c r="J46" s="238"/>
      <c r="K46" s="238"/>
      <c r="L46" s="238"/>
      <c r="M46" s="238"/>
      <c r="N46" s="238"/>
      <c r="O46" s="238"/>
      <c r="P46" s="238"/>
      <c r="Q46" s="57"/>
      <c r="R46" s="57"/>
      <c r="S46" s="58"/>
      <c r="T46" s="58"/>
      <c r="U46" s="58"/>
      <c r="V46" s="181">
        <f t="shared" si="11"/>
        <v>0</v>
      </c>
      <c r="W46" s="181">
        <f t="shared" si="14"/>
        <v>0</v>
      </c>
      <c r="X46" s="181">
        <f t="shared" si="15"/>
        <v>0</v>
      </c>
      <c r="Y46" s="181">
        <f t="shared" si="16"/>
        <v>0</v>
      </c>
      <c r="Z46" s="181">
        <f t="shared" si="17"/>
        <v>0</v>
      </c>
      <c r="AA46" s="181">
        <f t="shared" si="18"/>
        <v>0</v>
      </c>
      <c r="AB46" s="181">
        <f t="shared" si="19"/>
        <v>0</v>
      </c>
      <c r="AC46" s="181">
        <f t="shared" si="20"/>
        <v>0</v>
      </c>
      <c r="AD46" s="181">
        <f t="shared" si="21"/>
        <v>0</v>
      </c>
      <c r="AE46" s="181">
        <f t="shared" si="22"/>
        <v>0</v>
      </c>
      <c r="AF46" s="500">
        <f t="shared" si="13"/>
        <v>0</v>
      </c>
      <c r="AG46" s="570">
        <f t="shared" si="23"/>
        <v>0</v>
      </c>
      <c r="AH46" s="217">
        <f t="shared" si="12"/>
        <v>0</v>
      </c>
      <c r="AI46" s="236" t="s">
        <v>2</v>
      </c>
    </row>
    <row r="47" spans="2:35" hidden="1" x14ac:dyDescent="0.2">
      <c r="B47" s="119">
        <v>39</v>
      </c>
      <c r="C47" s="36"/>
      <c r="D47" s="36"/>
      <c r="E47" s="31"/>
      <c r="F47" s="56"/>
      <c r="G47" s="238"/>
      <c r="H47" s="238"/>
      <c r="I47" s="238"/>
      <c r="J47" s="238"/>
      <c r="K47" s="238"/>
      <c r="L47" s="238"/>
      <c r="M47" s="238"/>
      <c r="N47" s="238"/>
      <c r="O47" s="238"/>
      <c r="P47" s="238"/>
      <c r="Q47" s="57"/>
      <c r="R47" s="57"/>
      <c r="S47" s="58"/>
      <c r="T47" s="58"/>
      <c r="U47" s="58"/>
      <c r="V47" s="181">
        <f t="shared" si="11"/>
        <v>0</v>
      </c>
      <c r="W47" s="181">
        <f t="shared" si="14"/>
        <v>0</v>
      </c>
      <c r="X47" s="181">
        <f t="shared" si="15"/>
        <v>0</v>
      </c>
      <c r="Y47" s="181">
        <f t="shared" si="16"/>
        <v>0</v>
      </c>
      <c r="Z47" s="181">
        <f t="shared" si="17"/>
        <v>0</v>
      </c>
      <c r="AA47" s="181">
        <f t="shared" si="18"/>
        <v>0</v>
      </c>
      <c r="AB47" s="181">
        <f t="shared" si="19"/>
        <v>0</v>
      </c>
      <c r="AC47" s="181">
        <f t="shared" si="20"/>
        <v>0</v>
      </c>
      <c r="AD47" s="181">
        <f t="shared" si="21"/>
        <v>0</v>
      </c>
      <c r="AE47" s="181">
        <f t="shared" si="22"/>
        <v>0</v>
      </c>
      <c r="AF47" s="500">
        <f t="shared" si="13"/>
        <v>0</v>
      </c>
      <c r="AG47" s="570">
        <f t="shared" si="23"/>
        <v>0</v>
      </c>
      <c r="AH47" s="217">
        <f t="shared" si="12"/>
        <v>0</v>
      </c>
      <c r="AI47" s="236" t="s">
        <v>2</v>
      </c>
    </row>
    <row r="48" spans="2:35" hidden="1" x14ac:dyDescent="0.2">
      <c r="B48" s="119">
        <v>40</v>
      </c>
      <c r="C48" s="36"/>
      <c r="D48" s="36"/>
      <c r="E48" s="31"/>
      <c r="F48" s="56"/>
      <c r="G48" s="238"/>
      <c r="H48" s="238"/>
      <c r="I48" s="238"/>
      <c r="J48" s="238"/>
      <c r="K48" s="238"/>
      <c r="L48" s="238"/>
      <c r="M48" s="238"/>
      <c r="N48" s="238"/>
      <c r="O48" s="238"/>
      <c r="P48" s="238"/>
      <c r="Q48" s="57"/>
      <c r="R48" s="57"/>
      <c r="S48" s="58"/>
      <c r="T48" s="58"/>
      <c r="U48" s="58"/>
      <c r="V48" s="181">
        <f t="shared" si="11"/>
        <v>0</v>
      </c>
      <c r="W48" s="181">
        <f t="shared" si="14"/>
        <v>0</v>
      </c>
      <c r="X48" s="181">
        <f t="shared" si="15"/>
        <v>0</v>
      </c>
      <c r="Y48" s="181">
        <f t="shared" si="16"/>
        <v>0</v>
      </c>
      <c r="Z48" s="181">
        <f t="shared" si="17"/>
        <v>0</v>
      </c>
      <c r="AA48" s="181">
        <f t="shared" si="18"/>
        <v>0</v>
      </c>
      <c r="AB48" s="181">
        <f t="shared" si="19"/>
        <v>0</v>
      </c>
      <c r="AC48" s="181">
        <f t="shared" si="20"/>
        <v>0</v>
      </c>
      <c r="AD48" s="181">
        <f t="shared" si="21"/>
        <v>0</v>
      </c>
      <c r="AE48" s="181">
        <f t="shared" si="22"/>
        <v>0</v>
      </c>
      <c r="AF48" s="500">
        <f t="shared" si="13"/>
        <v>0</v>
      </c>
      <c r="AG48" s="570">
        <f t="shared" si="23"/>
        <v>0</v>
      </c>
      <c r="AH48" s="217">
        <f t="shared" si="12"/>
        <v>0</v>
      </c>
      <c r="AI48" s="236" t="s">
        <v>2</v>
      </c>
    </row>
    <row r="49" spans="2:35" hidden="1" x14ac:dyDescent="0.2">
      <c r="B49" s="119">
        <v>41</v>
      </c>
      <c r="C49" s="36"/>
      <c r="D49" s="36"/>
      <c r="E49" s="31"/>
      <c r="F49" s="56"/>
      <c r="G49" s="238"/>
      <c r="H49" s="238"/>
      <c r="I49" s="238"/>
      <c r="J49" s="238"/>
      <c r="K49" s="238"/>
      <c r="L49" s="238"/>
      <c r="M49" s="238"/>
      <c r="N49" s="238"/>
      <c r="O49" s="238"/>
      <c r="P49" s="238"/>
      <c r="Q49" s="57"/>
      <c r="R49" s="57"/>
      <c r="S49" s="58"/>
      <c r="T49" s="58"/>
      <c r="U49" s="58"/>
      <c r="V49" s="181">
        <f t="shared" si="11"/>
        <v>0</v>
      </c>
      <c r="W49" s="181">
        <f t="shared" si="14"/>
        <v>0</v>
      </c>
      <c r="X49" s="181">
        <f t="shared" si="15"/>
        <v>0</v>
      </c>
      <c r="Y49" s="181">
        <f t="shared" si="16"/>
        <v>0</v>
      </c>
      <c r="Z49" s="181">
        <f t="shared" si="17"/>
        <v>0</v>
      </c>
      <c r="AA49" s="181">
        <f t="shared" si="18"/>
        <v>0</v>
      </c>
      <c r="AB49" s="181">
        <f t="shared" si="19"/>
        <v>0</v>
      </c>
      <c r="AC49" s="181">
        <f t="shared" si="20"/>
        <v>0</v>
      </c>
      <c r="AD49" s="181">
        <f t="shared" si="21"/>
        <v>0</v>
      </c>
      <c r="AE49" s="181">
        <f t="shared" si="22"/>
        <v>0</v>
      </c>
      <c r="AF49" s="500">
        <f t="shared" si="13"/>
        <v>0</v>
      </c>
      <c r="AG49" s="570">
        <f t="shared" si="23"/>
        <v>0</v>
      </c>
      <c r="AH49" s="217">
        <f t="shared" si="12"/>
        <v>0</v>
      </c>
      <c r="AI49" s="236" t="s">
        <v>2</v>
      </c>
    </row>
    <row r="50" spans="2:35" hidden="1" x14ac:dyDescent="0.2">
      <c r="B50" s="119">
        <v>42</v>
      </c>
      <c r="C50" s="36"/>
      <c r="D50" s="36"/>
      <c r="E50" s="31"/>
      <c r="F50" s="56"/>
      <c r="G50" s="238"/>
      <c r="H50" s="238"/>
      <c r="I50" s="238"/>
      <c r="J50" s="238"/>
      <c r="K50" s="238"/>
      <c r="L50" s="238"/>
      <c r="M50" s="238"/>
      <c r="N50" s="238"/>
      <c r="O50" s="238"/>
      <c r="P50" s="238"/>
      <c r="Q50" s="57"/>
      <c r="R50" s="57"/>
      <c r="S50" s="58"/>
      <c r="T50" s="58"/>
      <c r="U50" s="58"/>
      <c r="V50" s="181">
        <f t="shared" si="11"/>
        <v>0</v>
      </c>
      <c r="W50" s="181">
        <f t="shared" si="14"/>
        <v>0</v>
      </c>
      <c r="X50" s="181">
        <f t="shared" si="15"/>
        <v>0</v>
      </c>
      <c r="Y50" s="181">
        <f t="shared" si="16"/>
        <v>0</v>
      </c>
      <c r="Z50" s="181">
        <f t="shared" si="17"/>
        <v>0</v>
      </c>
      <c r="AA50" s="181">
        <f t="shared" si="18"/>
        <v>0</v>
      </c>
      <c r="AB50" s="181">
        <f t="shared" si="19"/>
        <v>0</v>
      </c>
      <c r="AC50" s="181">
        <f t="shared" si="20"/>
        <v>0</v>
      </c>
      <c r="AD50" s="181">
        <f t="shared" si="21"/>
        <v>0</v>
      </c>
      <c r="AE50" s="181">
        <f t="shared" si="22"/>
        <v>0</v>
      </c>
      <c r="AF50" s="500">
        <f t="shared" si="13"/>
        <v>0</v>
      </c>
      <c r="AG50" s="570">
        <f t="shared" si="23"/>
        <v>0</v>
      </c>
      <c r="AH50" s="217">
        <f t="shared" si="12"/>
        <v>0</v>
      </c>
      <c r="AI50" s="236" t="s">
        <v>2</v>
      </c>
    </row>
    <row r="51" spans="2:35" hidden="1" x14ac:dyDescent="0.2">
      <c r="B51" s="119">
        <v>43</v>
      </c>
      <c r="C51" s="36"/>
      <c r="D51" s="36"/>
      <c r="E51" s="31"/>
      <c r="F51" s="56"/>
      <c r="G51" s="238"/>
      <c r="H51" s="238"/>
      <c r="I51" s="238"/>
      <c r="J51" s="238"/>
      <c r="K51" s="238"/>
      <c r="L51" s="238"/>
      <c r="M51" s="238"/>
      <c r="N51" s="238"/>
      <c r="O51" s="238"/>
      <c r="P51" s="238"/>
      <c r="Q51" s="57"/>
      <c r="R51" s="57"/>
      <c r="S51" s="58"/>
      <c r="T51" s="58"/>
      <c r="U51" s="58"/>
      <c r="V51" s="181">
        <f t="shared" si="11"/>
        <v>0</v>
      </c>
      <c r="W51" s="181">
        <f t="shared" si="14"/>
        <v>0</v>
      </c>
      <c r="X51" s="181">
        <f t="shared" si="15"/>
        <v>0</v>
      </c>
      <c r="Y51" s="181">
        <f t="shared" si="16"/>
        <v>0</v>
      </c>
      <c r="Z51" s="181">
        <f t="shared" si="17"/>
        <v>0</v>
      </c>
      <c r="AA51" s="181">
        <f t="shared" si="18"/>
        <v>0</v>
      </c>
      <c r="AB51" s="181">
        <f t="shared" si="19"/>
        <v>0</v>
      </c>
      <c r="AC51" s="181">
        <f t="shared" si="20"/>
        <v>0</v>
      </c>
      <c r="AD51" s="181">
        <f t="shared" si="21"/>
        <v>0</v>
      </c>
      <c r="AE51" s="181">
        <f t="shared" si="22"/>
        <v>0</v>
      </c>
      <c r="AF51" s="500">
        <f t="shared" si="13"/>
        <v>0</v>
      </c>
      <c r="AG51" s="570">
        <f t="shared" si="23"/>
        <v>0</v>
      </c>
      <c r="AH51" s="217">
        <f t="shared" si="12"/>
        <v>0</v>
      </c>
      <c r="AI51" s="236" t="s">
        <v>2</v>
      </c>
    </row>
    <row r="52" spans="2:35" hidden="1" x14ac:dyDescent="0.2">
      <c r="B52" s="119">
        <v>44</v>
      </c>
      <c r="C52" s="36"/>
      <c r="D52" s="36"/>
      <c r="E52" s="31"/>
      <c r="F52" s="56"/>
      <c r="G52" s="238"/>
      <c r="H52" s="238"/>
      <c r="I52" s="238"/>
      <c r="J52" s="238"/>
      <c r="K52" s="238"/>
      <c r="L52" s="238"/>
      <c r="M52" s="238"/>
      <c r="N52" s="238"/>
      <c r="O52" s="238"/>
      <c r="P52" s="238"/>
      <c r="Q52" s="57"/>
      <c r="R52" s="57"/>
      <c r="S52" s="58"/>
      <c r="T52" s="58"/>
      <c r="U52" s="58"/>
      <c r="V52" s="181">
        <f t="shared" si="11"/>
        <v>0</v>
      </c>
      <c r="W52" s="181">
        <f t="shared" si="14"/>
        <v>0</v>
      </c>
      <c r="X52" s="181">
        <f t="shared" si="15"/>
        <v>0</v>
      </c>
      <c r="Y52" s="181">
        <f t="shared" si="16"/>
        <v>0</v>
      </c>
      <c r="Z52" s="181">
        <f t="shared" si="17"/>
        <v>0</v>
      </c>
      <c r="AA52" s="181">
        <f t="shared" si="18"/>
        <v>0</v>
      </c>
      <c r="AB52" s="181">
        <f t="shared" si="19"/>
        <v>0</v>
      </c>
      <c r="AC52" s="181">
        <f t="shared" si="20"/>
        <v>0</v>
      </c>
      <c r="AD52" s="181">
        <f t="shared" si="21"/>
        <v>0</v>
      </c>
      <c r="AE52" s="181">
        <f t="shared" si="22"/>
        <v>0</v>
      </c>
      <c r="AF52" s="500">
        <f t="shared" si="13"/>
        <v>0</v>
      </c>
      <c r="AG52" s="570">
        <f t="shared" si="23"/>
        <v>0</v>
      </c>
      <c r="AH52" s="217">
        <f t="shared" si="12"/>
        <v>0</v>
      </c>
      <c r="AI52" s="236" t="s">
        <v>2</v>
      </c>
    </row>
    <row r="53" spans="2:35" hidden="1" x14ac:dyDescent="0.2">
      <c r="B53" s="119">
        <v>45</v>
      </c>
      <c r="C53" s="36"/>
      <c r="D53" s="36"/>
      <c r="E53" s="31"/>
      <c r="F53" s="56"/>
      <c r="G53" s="238"/>
      <c r="H53" s="238"/>
      <c r="I53" s="238"/>
      <c r="J53" s="238"/>
      <c r="K53" s="238"/>
      <c r="L53" s="238"/>
      <c r="M53" s="238"/>
      <c r="N53" s="238"/>
      <c r="O53" s="238"/>
      <c r="P53" s="238"/>
      <c r="Q53" s="57"/>
      <c r="R53" s="57"/>
      <c r="S53" s="58"/>
      <c r="T53" s="58"/>
      <c r="U53" s="58"/>
      <c r="V53" s="181">
        <f t="shared" si="11"/>
        <v>0</v>
      </c>
      <c r="W53" s="181">
        <f t="shared" si="14"/>
        <v>0</v>
      </c>
      <c r="X53" s="181">
        <f t="shared" si="15"/>
        <v>0</v>
      </c>
      <c r="Y53" s="181">
        <f t="shared" si="16"/>
        <v>0</v>
      </c>
      <c r="Z53" s="181">
        <f t="shared" si="17"/>
        <v>0</v>
      </c>
      <c r="AA53" s="181">
        <f t="shared" si="18"/>
        <v>0</v>
      </c>
      <c r="AB53" s="181">
        <f t="shared" si="19"/>
        <v>0</v>
      </c>
      <c r="AC53" s="181">
        <f t="shared" si="20"/>
        <v>0</v>
      </c>
      <c r="AD53" s="181">
        <f t="shared" si="21"/>
        <v>0</v>
      </c>
      <c r="AE53" s="181">
        <f t="shared" si="22"/>
        <v>0</v>
      </c>
      <c r="AF53" s="500">
        <f t="shared" si="13"/>
        <v>0</v>
      </c>
      <c r="AG53" s="570">
        <f t="shared" si="23"/>
        <v>0</v>
      </c>
      <c r="AH53" s="217">
        <f t="shared" si="12"/>
        <v>0</v>
      </c>
      <c r="AI53" s="236" t="s">
        <v>2</v>
      </c>
    </row>
    <row r="54" spans="2:35" hidden="1" x14ac:dyDescent="0.2">
      <c r="B54" s="119">
        <v>46</v>
      </c>
      <c r="C54" s="36"/>
      <c r="D54" s="36"/>
      <c r="E54" s="31"/>
      <c r="F54" s="56"/>
      <c r="G54" s="238"/>
      <c r="H54" s="238"/>
      <c r="I54" s="238"/>
      <c r="J54" s="238"/>
      <c r="K54" s="238"/>
      <c r="L54" s="238"/>
      <c r="M54" s="238"/>
      <c r="N54" s="238"/>
      <c r="O54" s="238"/>
      <c r="P54" s="238"/>
      <c r="Q54" s="57"/>
      <c r="R54" s="57"/>
      <c r="S54" s="58"/>
      <c r="T54" s="58"/>
      <c r="U54" s="58"/>
      <c r="V54" s="181">
        <f t="shared" si="11"/>
        <v>0</v>
      </c>
      <c r="W54" s="181">
        <f t="shared" si="14"/>
        <v>0</v>
      </c>
      <c r="X54" s="181">
        <f t="shared" si="15"/>
        <v>0</v>
      </c>
      <c r="Y54" s="181">
        <f t="shared" si="16"/>
        <v>0</v>
      </c>
      <c r="Z54" s="181">
        <f t="shared" si="17"/>
        <v>0</v>
      </c>
      <c r="AA54" s="181">
        <f t="shared" si="18"/>
        <v>0</v>
      </c>
      <c r="AB54" s="181">
        <f t="shared" si="19"/>
        <v>0</v>
      </c>
      <c r="AC54" s="181">
        <f t="shared" si="20"/>
        <v>0</v>
      </c>
      <c r="AD54" s="181">
        <f t="shared" si="21"/>
        <v>0</v>
      </c>
      <c r="AE54" s="181">
        <f t="shared" si="22"/>
        <v>0</v>
      </c>
      <c r="AF54" s="500">
        <f t="shared" si="13"/>
        <v>0</v>
      </c>
      <c r="AG54" s="570">
        <f t="shared" si="23"/>
        <v>0</v>
      </c>
      <c r="AH54" s="217">
        <f t="shared" si="12"/>
        <v>0</v>
      </c>
      <c r="AI54" s="236" t="s">
        <v>2</v>
      </c>
    </row>
    <row r="55" spans="2:35" hidden="1" x14ac:dyDescent="0.2">
      <c r="B55" s="119">
        <v>47</v>
      </c>
      <c r="C55" s="36"/>
      <c r="D55" s="36"/>
      <c r="E55" s="31"/>
      <c r="F55" s="56"/>
      <c r="G55" s="238"/>
      <c r="H55" s="238"/>
      <c r="I55" s="238"/>
      <c r="J55" s="238"/>
      <c r="K55" s="238"/>
      <c r="L55" s="238"/>
      <c r="M55" s="238"/>
      <c r="N55" s="238"/>
      <c r="O55" s="238"/>
      <c r="P55" s="238"/>
      <c r="Q55" s="57"/>
      <c r="R55" s="57"/>
      <c r="S55" s="58"/>
      <c r="T55" s="58"/>
      <c r="U55" s="58"/>
      <c r="V55" s="181">
        <f t="shared" si="11"/>
        <v>0</v>
      </c>
      <c r="W55" s="181">
        <f t="shared" si="14"/>
        <v>0</v>
      </c>
      <c r="X55" s="181">
        <f t="shared" si="15"/>
        <v>0</v>
      </c>
      <c r="Y55" s="181">
        <f t="shared" si="16"/>
        <v>0</v>
      </c>
      <c r="Z55" s="181">
        <f t="shared" si="17"/>
        <v>0</v>
      </c>
      <c r="AA55" s="181">
        <f t="shared" si="18"/>
        <v>0</v>
      </c>
      <c r="AB55" s="181">
        <f t="shared" si="19"/>
        <v>0</v>
      </c>
      <c r="AC55" s="181">
        <f t="shared" si="20"/>
        <v>0</v>
      </c>
      <c r="AD55" s="181">
        <f t="shared" si="21"/>
        <v>0</v>
      </c>
      <c r="AE55" s="181">
        <f t="shared" si="22"/>
        <v>0</v>
      </c>
      <c r="AF55" s="500">
        <f t="shared" si="13"/>
        <v>0</v>
      </c>
      <c r="AG55" s="570">
        <f t="shared" si="23"/>
        <v>0</v>
      </c>
      <c r="AH55" s="217">
        <f t="shared" si="12"/>
        <v>0</v>
      </c>
      <c r="AI55" s="236" t="s">
        <v>2</v>
      </c>
    </row>
    <row r="56" spans="2:35" hidden="1" x14ac:dyDescent="0.2">
      <c r="B56" s="119">
        <v>48</v>
      </c>
      <c r="C56" s="36"/>
      <c r="D56" s="36"/>
      <c r="E56" s="31"/>
      <c r="F56" s="56"/>
      <c r="G56" s="238"/>
      <c r="H56" s="238"/>
      <c r="I56" s="238"/>
      <c r="J56" s="238"/>
      <c r="K56" s="238"/>
      <c r="L56" s="238"/>
      <c r="M56" s="238"/>
      <c r="N56" s="238"/>
      <c r="O56" s="238"/>
      <c r="P56" s="238"/>
      <c r="Q56" s="57"/>
      <c r="R56" s="57"/>
      <c r="S56" s="58"/>
      <c r="T56" s="58"/>
      <c r="U56" s="58"/>
      <c r="V56" s="181">
        <f t="shared" si="11"/>
        <v>0</v>
      </c>
      <c r="W56" s="181">
        <f t="shared" si="14"/>
        <v>0</v>
      </c>
      <c r="X56" s="181">
        <f t="shared" si="15"/>
        <v>0</v>
      </c>
      <c r="Y56" s="181">
        <f t="shared" si="16"/>
        <v>0</v>
      </c>
      <c r="Z56" s="181">
        <f t="shared" si="17"/>
        <v>0</v>
      </c>
      <c r="AA56" s="181">
        <f t="shared" si="18"/>
        <v>0</v>
      </c>
      <c r="AB56" s="181">
        <f t="shared" si="19"/>
        <v>0</v>
      </c>
      <c r="AC56" s="181">
        <f t="shared" si="20"/>
        <v>0</v>
      </c>
      <c r="AD56" s="181">
        <f t="shared" si="21"/>
        <v>0</v>
      </c>
      <c r="AE56" s="181">
        <f t="shared" si="22"/>
        <v>0</v>
      </c>
      <c r="AF56" s="500">
        <f t="shared" si="13"/>
        <v>0</v>
      </c>
      <c r="AG56" s="570">
        <f t="shared" si="23"/>
        <v>0</v>
      </c>
      <c r="AH56" s="217">
        <f t="shared" si="12"/>
        <v>0</v>
      </c>
      <c r="AI56" s="236" t="s">
        <v>2</v>
      </c>
    </row>
    <row r="57" spans="2:35" hidden="1" x14ac:dyDescent="0.2">
      <c r="B57" s="119">
        <v>49</v>
      </c>
      <c r="C57" s="36"/>
      <c r="D57" s="36"/>
      <c r="E57" s="31"/>
      <c r="F57" s="56"/>
      <c r="G57" s="238"/>
      <c r="H57" s="238"/>
      <c r="I57" s="238"/>
      <c r="J57" s="238"/>
      <c r="K57" s="238"/>
      <c r="L57" s="238"/>
      <c r="M57" s="238"/>
      <c r="N57" s="238"/>
      <c r="O57" s="238"/>
      <c r="P57" s="238"/>
      <c r="Q57" s="57"/>
      <c r="R57" s="57"/>
      <c r="S57" s="58"/>
      <c r="T57" s="58"/>
      <c r="U57" s="58"/>
      <c r="V57" s="181">
        <f t="shared" si="11"/>
        <v>0</v>
      </c>
      <c r="W57" s="181">
        <f t="shared" si="14"/>
        <v>0</v>
      </c>
      <c r="X57" s="181">
        <f t="shared" si="15"/>
        <v>0</v>
      </c>
      <c r="Y57" s="181">
        <f t="shared" si="16"/>
        <v>0</v>
      </c>
      <c r="Z57" s="181">
        <f t="shared" si="17"/>
        <v>0</v>
      </c>
      <c r="AA57" s="181">
        <f t="shared" si="18"/>
        <v>0</v>
      </c>
      <c r="AB57" s="181">
        <f t="shared" si="19"/>
        <v>0</v>
      </c>
      <c r="AC57" s="181">
        <f t="shared" si="20"/>
        <v>0</v>
      </c>
      <c r="AD57" s="181">
        <f t="shared" si="21"/>
        <v>0</v>
      </c>
      <c r="AE57" s="181">
        <f t="shared" si="22"/>
        <v>0</v>
      </c>
      <c r="AF57" s="500">
        <f t="shared" si="13"/>
        <v>0</v>
      </c>
      <c r="AG57" s="570">
        <f t="shared" si="23"/>
        <v>0</v>
      </c>
      <c r="AH57" s="217">
        <f t="shared" si="12"/>
        <v>0</v>
      </c>
      <c r="AI57" s="236" t="s">
        <v>2</v>
      </c>
    </row>
    <row r="58" spans="2:35" hidden="1" x14ac:dyDescent="0.2">
      <c r="B58" s="119">
        <v>50</v>
      </c>
      <c r="C58" s="36"/>
      <c r="D58" s="36"/>
      <c r="E58" s="31"/>
      <c r="F58" s="56"/>
      <c r="G58" s="238"/>
      <c r="H58" s="238"/>
      <c r="I58" s="238"/>
      <c r="J58" s="238"/>
      <c r="K58" s="238"/>
      <c r="L58" s="238"/>
      <c r="M58" s="238"/>
      <c r="N58" s="238"/>
      <c r="O58" s="238"/>
      <c r="P58" s="238"/>
      <c r="Q58" s="57"/>
      <c r="R58" s="57"/>
      <c r="S58" s="58"/>
      <c r="T58" s="58"/>
      <c r="U58" s="58"/>
      <c r="V58" s="181">
        <f t="shared" si="11"/>
        <v>0</v>
      </c>
      <c r="W58" s="181">
        <f t="shared" si="14"/>
        <v>0</v>
      </c>
      <c r="X58" s="181">
        <f t="shared" si="15"/>
        <v>0</v>
      </c>
      <c r="Y58" s="181">
        <f t="shared" si="16"/>
        <v>0</v>
      </c>
      <c r="Z58" s="181">
        <f t="shared" si="17"/>
        <v>0</v>
      </c>
      <c r="AA58" s="181">
        <f t="shared" si="18"/>
        <v>0</v>
      </c>
      <c r="AB58" s="181">
        <f t="shared" si="19"/>
        <v>0</v>
      </c>
      <c r="AC58" s="181">
        <f t="shared" si="20"/>
        <v>0</v>
      </c>
      <c r="AD58" s="181">
        <f t="shared" si="21"/>
        <v>0</v>
      </c>
      <c r="AE58" s="181">
        <f t="shared" si="22"/>
        <v>0</v>
      </c>
      <c r="AF58" s="500">
        <f t="shared" si="13"/>
        <v>0</v>
      </c>
      <c r="AG58" s="570">
        <f t="shared" si="23"/>
        <v>0</v>
      </c>
      <c r="AH58" s="217">
        <f t="shared" si="12"/>
        <v>0</v>
      </c>
      <c r="AI58" s="236" t="s">
        <v>2</v>
      </c>
    </row>
    <row r="59" spans="2:35" hidden="1" x14ac:dyDescent="0.2">
      <c r="B59" s="119">
        <v>51</v>
      </c>
      <c r="C59" s="36"/>
      <c r="D59" s="36"/>
      <c r="E59" s="31"/>
      <c r="F59" s="56"/>
      <c r="G59" s="238"/>
      <c r="H59" s="238"/>
      <c r="I59" s="238"/>
      <c r="J59" s="238"/>
      <c r="K59" s="238"/>
      <c r="L59" s="238"/>
      <c r="M59" s="238"/>
      <c r="N59" s="238"/>
      <c r="O59" s="238"/>
      <c r="P59" s="238"/>
      <c r="Q59" s="57"/>
      <c r="R59" s="57"/>
      <c r="S59" s="58"/>
      <c r="T59" s="58"/>
      <c r="U59" s="58"/>
      <c r="V59" s="181">
        <f t="shared" si="11"/>
        <v>0</v>
      </c>
      <c r="W59" s="181">
        <f t="shared" si="14"/>
        <v>0</v>
      </c>
      <c r="X59" s="181">
        <f t="shared" si="15"/>
        <v>0</v>
      </c>
      <c r="Y59" s="181">
        <f t="shared" si="16"/>
        <v>0</v>
      </c>
      <c r="Z59" s="181">
        <f t="shared" si="17"/>
        <v>0</v>
      </c>
      <c r="AA59" s="181">
        <f t="shared" si="18"/>
        <v>0</v>
      </c>
      <c r="AB59" s="181">
        <f t="shared" si="19"/>
        <v>0</v>
      </c>
      <c r="AC59" s="181">
        <f t="shared" si="20"/>
        <v>0</v>
      </c>
      <c r="AD59" s="181">
        <f t="shared" si="21"/>
        <v>0</v>
      </c>
      <c r="AE59" s="181">
        <f t="shared" si="22"/>
        <v>0</v>
      </c>
      <c r="AF59" s="500">
        <f t="shared" si="13"/>
        <v>0</v>
      </c>
      <c r="AG59" s="570">
        <f t="shared" si="23"/>
        <v>0</v>
      </c>
      <c r="AH59" s="217">
        <f t="shared" si="12"/>
        <v>0</v>
      </c>
      <c r="AI59" s="236" t="s">
        <v>2</v>
      </c>
    </row>
    <row r="60" spans="2:35" hidden="1" x14ac:dyDescent="0.2">
      <c r="B60" s="119">
        <v>52</v>
      </c>
      <c r="C60" s="36"/>
      <c r="D60" s="36"/>
      <c r="E60" s="31"/>
      <c r="F60" s="56"/>
      <c r="G60" s="238"/>
      <c r="H60" s="238"/>
      <c r="I60" s="238"/>
      <c r="J60" s="238"/>
      <c r="K60" s="238"/>
      <c r="L60" s="238"/>
      <c r="M60" s="238"/>
      <c r="N60" s="238"/>
      <c r="O60" s="238"/>
      <c r="P60" s="238"/>
      <c r="Q60" s="57"/>
      <c r="R60" s="57"/>
      <c r="S60" s="58"/>
      <c r="T60" s="58"/>
      <c r="U60" s="58"/>
      <c r="V60" s="181">
        <f t="shared" si="11"/>
        <v>0</v>
      </c>
      <c r="W60" s="181">
        <f t="shared" si="14"/>
        <v>0</v>
      </c>
      <c r="X60" s="181">
        <f t="shared" si="15"/>
        <v>0</v>
      </c>
      <c r="Y60" s="181">
        <f t="shared" si="16"/>
        <v>0</v>
      </c>
      <c r="Z60" s="181">
        <f t="shared" si="17"/>
        <v>0</v>
      </c>
      <c r="AA60" s="181">
        <f t="shared" si="18"/>
        <v>0</v>
      </c>
      <c r="AB60" s="181">
        <f t="shared" si="19"/>
        <v>0</v>
      </c>
      <c r="AC60" s="181">
        <f t="shared" si="20"/>
        <v>0</v>
      </c>
      <c r="AD60" s="181">
        <f t="shared" si="21"/>
        <v>0</v>
      </c>
      <c r="AE60" s="181">
        <f t="shared" si="22"/>
        <v>0</v>
      </c>
      <c r="AF60" s="500">
        <f t="shared" si="13"/>
        <v>0</v>
      </c>
      <c r="AG60" s="570">
        <f t="shared" si="23"/>
        <v>0</v>
      </c>
      <c r="AH60" s="217">
        <f t="shared" si="12"/>
        <v>0</v>
      </c>
      <c r="AI60" s="236" t="s">
        <v>2</v>
      </c>
    </row>
    <row r="61" spans="2:35" hidden="1" x14ac:dyDescent="0.2">
      <c r="B61" s="119">
        <v>53</v>
      </c>
      <c r="C61" s="36"/>
      <c r="D61" s="36"/>
      <c r="E61" s="31"/>
      <c r="F61" s="56"/>
      <c r="G61" s="238"/>
      <c r="H61" s="238"/>
      <c r="I61" s="238"/>
      <c r="J61" s="238"/>
      <c r="K61" s="238"/>
      <c r="L61" s="238"/>
      <c r="M61" s="238"/>
      <c r="N61" s="238"/>
      <c r="O61" s="238"/>
      <c r="P61" s="238"/>
      <c r="Q61" s="57"/>
      <c r="R61" s="57"/>
      <c r="S61" s="58"/>
      <c r="T61" s="58"/>
      <c r="U61" s="58"/>
      <c r="V61" s="181">
        <f t="shared" si="11"/>
        <v>0</v>
      </c>
      <c r="W61" s="181">
        <f t="shared" si="14"/>
        <v>0</v>
      </c>
      <c r="X61" s="181">
        <f t="shared" si="15"/>
        <v>0</v>
      </c>
      <c r="Y61" s="181">
        <f t="shared" si="16"/>
        <v>0</v>
      </c>
      <c r="Z61" s="181">
        <f t="shared" si="17"/>
        <v>0</v>
      </c>
      <c r="AA61" s="181">
        <f t="shared" si="18"/>
        <v>0</v>
      </c>
      <c r="AB61" s="181">
        <f t="shared" si="19"/>
        <v>0</v>
      </c>
      <c r="AC61" s="181">
        <f t="shared" si="20"/>
        <v>0</v>
      </c>
      <c r="AD61" s="181">
        <f t="shared" si="21"/>
        <v>0</v>
      </c>
      <c r="AE61" s="181">
        <f t="shared" si="22"/>
        <v>0</v>
      </c>
      <c r="AF61" s="500">
        <f t="shared" si="13"/>
        <v>0</v>
      </c>
      <c r="AG61" s="570">
        <f t="shared" si="23"/>
        <v>0</v>
      </c>
      <c r="AH61" s="217">
        <f t="shared" si="12"/>
        <v>0</v>
      </c>
      <c r="AI61" s="236" t="s">
        <v>2</v>
      </c>
    </row>
    <row r="62" spans="2:35" hidden="1" x14ac:dyDescent="0.2">
      <c r="B62" s="119">
        <v>54</v>
      </c>
      <c r="C62" s="36"/>
      <c r="D62" s="36"/>
      <c r="E62" s="31"/>
      <c r="F62" s="56"/>
      <c r="G62" s="238"/>
      <c r="H62" s="238"/>
      <c r="I62" s="238"/>
      <c r="J62" s="238"/>
      <c r="K62" s="238"/>
      <c r="L62" s="238"/>
      <c r="M62" s="238"/>
      <c r="N62" s="238"/>
      <c r="O62" s="238"/>
      <c r="P62" s="238"/>
      <c r="Q62" s="57"/>
      <c r="R62" s="57"/>
      <c r="S62" s="58"/>
      <c r="T62" s="58"/>
      <c r="U62" s="58"/>
      <c r="V62" s="181">
        <f t="shared" si="11"/>
        <v>0</v>
      </c>
      <c r="W62" s="181">
        <f t="shared" si="14"/>
        <v>0</v>
      </c>
      <c r="X62" s="181">
        <f t="shared" si="15"/>
        <v>0</v>
      </c>
      <c r="Y62" s="181">
        <f t="shared" si="16"/>
        <v>0</v>
      </c>
      <c r="Z62" s="181">
        <f t="shared" si="17"/>
        <v>0</v>
      </c>
      <c r="AA62" s="181">
        <f t="shared" si="18"/>
        <v>0</v>
      </c>
      <c r="AB62" s="181">
        <f t="shared" si="19"/>
        <v>0</v>
      </c>
      <c r="AC62" s="181">
        <f t="shared" si="20"/>
        <v>0</v>
      </c>
      <c r="AD62" s="181">
        <f t="shared" si="21"/>
        <v>0</v>
      </c>
      <c r="AE62" s="181">
        <f t="shared" si="22"/>
        <v>0</v>
      </c>
      <c r="AF62" s="500">
        <f t="shared" si="13"/>
        <v>0</v>
      </c>
      <c r="AG62" s="570">
        <f t="shared" si="23"/>
        <v>0</v>
      </c>
      <c r="AH62" s="217">
        <f t="shared" si="12"/>
        <v>0</v>
      </c>
      <c r="AI62" s="236" t="s">
        <v>2</v>
      </c>
    </row>
    <row r="63" spans="2:35" hidden="1" x14ac:dyDescent="0.2">
      <c r="B63" s="119">
        <v>55</v>
      </c>
      <c r="C63" s="36"/>
      <c r="D63" s="36"/>
      <c r="E63" s="31"/>
      <c r="F63" s="56"/>
      <c r="G63" s="238"/>
      <c r="H63" s="238"/>
      <c r="I63" s="238"/>
      <c r="J63" s="238"/>
      <c r="K63" s="238"/>
      <c r="L63" s="238"/>
      <c r="M63" s="238"/>
      <c r="N63" s="238"/>
      <c r="O63" s="238"/>
      <c r="P63" s="238"/>
      <c r="Q63" s="57"/>
      <c r="R63" s="57"/>
      <c r="S63" s="58"/>
      <c r="T63" s="58"/>
      <c r="U63" s="58"/>
      <c r="V63" s="181">
        <f t="shared" si="11"/>
        <v>0</v>
      </c>
      <c r="W63" s="181">
        <f t="shared" si="14"/>
        <v>0</v>
      </c>
      <c r="X63" s="181">
        <f t="shared" si="15"/>
        <v>0</v>
      </c>
      <c r="Y63" s="181">
        <f t="shared" si="16"/>
        <v>0</v>
      </c>
      <c r="Z63" s="181">
        <f t="shared" si="17"/>
        <v>0</v>
      </c>
      <c r="AA63" s="181">
        <f t="shared" si="18"/>
        <v>0</v>
      </c>
      <c r="AB63" s="181">
        <f t="shared" si="19"/>
        <v>0</v>
      </c>
      <c r="AC63" s="181">
        <f t="shared" si="20"/>
        <v>0</v>
      </c>
      <c r="AD63" s="181">
        <f t="shared" si="21"/>
        <v>0</v>
      </c>
      <c r="AE63" s="181">
        <f t="shared" si="22"/>
        <v>0</v>
      </c>
      <c r="AF63" s="500">
        <f t="shared" si="13"/>
        <v>0</v>
      </c>
      <c r="AG63" s="570">
        <f t="shared" si="23"/>
        <v>0</v>
      </c>
      <c r="AH63" s="217">
        <f t="shared" si="12"/>
        <v>0</v>
      </c>
      <c r="AI63" s="236" t="s">
        <v>2</v>
      </c>
    </row>
    <row r="64" spans="2:35" hidden="1" x14ac:dyDescent="0.2">
      <c r="B64" s="119">
        <v>56</v>
      </c>
      <c r="C64" s="36"/>
      <c r="D64" s="36"/>
      <c r="E64" s="31"/>
      <c r="F64" s="56"/>
      <c r="G64" s="238"/>
      <c r="H64" s="238"/>
      <c r="I64" s="238"/>
      <c r="J64" s="238"/>
      <c r="K64" s="238"/>
      <c r="L64" s="238"/>
      <c r="M64" s="238"/>
      <c r="N64" s="238"/>
      <c r="O64" s="238"/>
      <c r="P64" s="238"/>
      <c r="Q64" s="57"/>
      <c r="R64" s="57"/>
      <c r="S64" s="58"/>
      <c r="T64" s="58"/>
      <c r="U64" s="58"/>
      <c r="V64" s="181">
        <f t="shared" si="11"/>
        <v>0</v>
      </c>
      <c r="W64" s="181">
        <f t="shared" si="14"/>
        <v>0</v>
      </c>
      <c r="X64" s="181">
        <f t="shared" si="15"/>
        <v>0</v>
      </c>
      <c r="Y64" s="181">
        <f t="shared" si="16"/>
        <v>0</v>
      </c>
      <c r="Z64" s="181">
        <f t="shared" si="17"/>
        <v>0</v>
      </c>
      <c r="AA64" s="181">
        <f t="shared" si="18"/>
        <v>0</v>
      </c>
      <c r="AB64" s="181">
        <f t="shared" si="19"/>
        <v>0</v>
      </c>
      <c r="AC64" s="181">
        <f t="shared" si="20"/>
        <v>0</v>
      </c>
      <c r="AD64" s="181">
        <f t="shared" si="21"/>
        <v>0</v>
      </c>
      <c r="AE64" s="181">
        <f t="shared" si="22"/>
        <v>0</v>
      </c>
      <c r="AF64" s="500">
        <f t="shared" si="13"/>
        <v>0</v>
      </c>
      <c r="AG64" s="570">
        <f t="shared" si="23"/>
        <v>0</v>
      </c>
      <c r="AH64" s="217">
        <f t="shared" si="12"/>
        <v>0</v>
      </c>
      <c r="AI64" s="236" t="s">
        <v>2</v>
      </c>
    </row>
    <row r="65" spans="2:35" hidden="1" x14ac:dyDescent="0.2">
      <c r="B65" s="119">
        <v>57</v>
      </c>
      <c r="C65" s="36"/>
      <c r="D65" s="36"/>
      <c r="E65" s="31"/>
      <c r="F65" s="56"/>
      <c r="G65" s="238"/>
      <c r="H65" s="238"/>
      <c r="I65" s="238"/>
      <c r="J65" s="238"/>
      <c r="K65" s="238"/>
      <c r="L65" s="238"/>
      <c r="M65" s="238"/>
      <c r="N65" s="238"/>
      <c r="O65" s="238"/>
      <c r="P65" s="238"/>
      <c r="Q65" s="57"/>
      <c r="R65" s="57"/>
      <c r="S65" s="58"/>
      <c r="T65" s="58"/>
      <c r="U65" s="58"/>
      <c r="V65" s="181">
        <f t="shared" si="11"/>
        <v>0</v>
      </c>
      <c r="W65" s="181">
        <f t="shared" si="14"/>
        <v>0</v>
      </c>
      <c r="X65" s="181">
        <f t="shared" si="15"/>
        <v>0</v>
      </c>
      <c r="Y65" s="181">
        <f t="shared" si="16"/>
        <v>0</v>
      </c>
      <c r="Z65" s="181">
        <f t="shared" si="17"/>
        <v>0</v>
      </c>
      <c r="AA65" s="181">
        <f t="shared" si="18"/>
        <v>0</v>
      </c>
      <c r="AB65" s="181">
        <f t="shared" si="19"/>
        <v>0</v>
      </c>
      <c r="AC65" s="181">
        <f t="shared" si="20"/>
        <v>0</v>
      </c>
      <c r="AD65" s="181">
        <f t="shared" si="21"/>
        <v>0</v>
      </c>
      <c r="AE65" s="181">
        <f t="shared" si="22"/>
        <v>0</v>
      </c>
      <c r="AF65" s="500">
        <f t="shared" si="13"/>
        <v>0</v>
      </c>
      <c r="AG65" s="570">
        <f t="shared" si="23"/>
        <v>0</v>
      </c>
      <c r="AH65" s="217">
        <f t="shared" si="12"/>
        <v>0</v>
      </c>
      <c r="AI65" s="236" t="s">
        <v>2</v>
      </c>
    </row>
    <row r="66" spans="2:35" hidden="1" x14ac:dyDescent="0.2">
      <c r="B66" s="119">
        <v>58</v>
      </c>
      <c r="C66" s="36"/>
      <c r="D66" s="36"/>
      <c r="E66" s="31"/>
      <c r="F66" s="56"/>
      <c r="G66" s="238"/>
      <c r="H66" s="238"/>
      <c r="I66" s="238"/>
      <c r="J66" s="238"/>
      <c r="K66" s="238"/>
      <c r="L66" s="238"/>
      <c r="M66" s="238"/>
      <c r="N66" s="238"/>
      <c r="O66" s="238"/>
      <c r="P66" s="238"/>
      <c r="Q66" s="57"/>
      <c r="R66" s="57"/>
      <c r="S66" s="58"/>
      <c r="T66" s="58"/>
      <c r="U66" s="58"/>
      <c r="V66" s="181">
        <f t="shared" si="11"/>
        <v>0</v>
      </c>
      <c r="W66" s="181">
        <f t="shared" si="14"/>
        <v>0</v>
      </c>
      <c r="X66" s="181">
        <f t="shared" si="15"/>
        <v>0</v>
      </c>
      <c r="Y66" s="181">
        <f t="shared" si="16"/>
        <v>0</v>
      </c>
      <c r="Z66" s="181">
        <f t="shared" si="17"/>
        <v>0</v>
      </c>
      <c r="AA66" s="181">
        <f t="shared" si="18"/>
        <v>0</v>
      </c>
      <c r="AB66" s="181">
        <f t="shared" si="19"/>
        <v>0</v>
      </c>
      <c r="AC66" s="181">
        <f t="shared" si="20"/>
        <v>0</v>
      </c>
      <c r="AD66" s="181">
        <f t="shared" si="21"/>
        <v>0</v>
      </c>
      <c r="AE66" s="181">
        <f t="shared" si="22"/>
        <v>0</v>
      </c>
      <c r="AF66" s="500">
        <f t="shared" si="13"/>
        <v>0</v>
      </c>
      <c r="AG66" s="570">
        <f t="shared" si="23"/>
        <v>0</v>
      </c>
      <c r="AH66" s="217">
        <f t="shared" si="12"/>
        <v>0</v>
      </c>
      <c r="AI66" s="236" t="s">
        <v>2</v>
      </c>
    </row>
    <row r="67" spans="2:35" hidden="1" x14ac:dyDescent="0.2">
      <c r="B67" s="119">
        <v>59</v>
      </c>
      <c r="C67" s="36"/>
      <c r="D67" s="36"/>
      <c r="E67" s="31"/>
      <c r="F67" s="56"/>
      <c r="G67" s="238"/>
      <c r="H67" s="238"/>
      <c r="I67" s="238"/>
      <c r="J67" s="238"/>
      <c r="K67" s="238"/>
      <c r="L67" s="238"/>
      <c r="M67" s="238"/>
      <c r="N67" s="238"/>
      <c r="O67" s="238"/>
      <c r="P67" s="238"/>
      <c r="Q67" s="57"/>
      <c r="R67" s="57"/>
      <c r="S67" s="58"/>
      <c r="T67" s="58"/>
      <c r="U67" s="58"/>
      <c r="V67" s="181">
        <f t="shared" si="11"/>
        <v>0</v>
      </c>
      <c r="W67" s="181">
        <f t="shared" si="14"/>
        <v>0</v>
      </c>
      <c r="X67" s="181">
        <f t="shared" si="15"/>
        <v>0</v>
      </c>
      <c r="Y67" s="181">
        <f t="shared" si="16"/>
        <v>0</v>
      </c>
      <c r="Z67" s="181">
        <f t="shared" si="17"/>
        <v>0</v>
      </c>
      <c r="AA67" s="181">
        <f t="shared" si="18"/>
        <v>0</v>
      </c>
      <c r="AB67" s="181">
        <f t="shared" si="19"/>
        <v>0</v>
      </c>
      <c r="AC67" s="181">
        <f t="shared" si="20"/>
        <v>0</v>
      </c>
      <c r="AD67" s="181">
        <f t="shared" si="21"/>
        <v>0</v>
      </c>
      <c r="AE67" s="181">
        <f t="shared" si="22"/>
        <v>0</v>
      </c>
      <c r="AF67" s="500">
        <f t="shared" si="13"/>
        <v>0</v>
      </c>
      <c r="AG67" s="570">
        <f t="shared" si="23"/>
        <v>0</v>
      </c>
      <c r="AH67" s="217">
        <f t="shared" si="12"/>
        <v>0</v>
      </c>
      <c r="AI67" s="236" t="s">
        <v>2</v>
      </c>
    </row>
    <row r="68" spans="2:35" hidden="1" x14ac:dyDescent="0.2">
      <c r="B68" s="119">
        <v>60</v>
      </c>
      <c r="C68" s="36"/>
      <c r="D68" s="36"/>
      <c r="E68" s="31"/>
      <c r="F68" s="56"/>
      <c r="G68" s="238"/>
      <c r="H68" s="238"/>
      <c r="I68" s="238"/>
      <c r="J68" s="238"/>
      <c r="K68" s="238"/>
      <c r="L68" s="238"/>
      <c r="M68" s="238"/>
      <c r="N68" s="238"/>
      <c r="O68" s="238"/>
      <c r="P68" s="238"/>
      <c r="Q68" s="57"/>
      <c r="R68" s="57"/>
      <c r="S68" s="58"/>
      <c r="T68" s="58"/>
      <c r="U68" s="58"/>
      <c r="V68" s="181">
        <f t="shared" si="11"/>
        <v>0</v>
      </c>
      <c r="W68" s="181">
        <f t="shared" si="14"/>
        <v>0</v>
      </c>
      <c r="X68" s="181">
        <f t="shared" si="15"/>
        <v>0</v>
      </c>
      <c r="Y68" s="181">
        <f t="shared" si="16"/>
        <v>0</v>
      </c>
      <c r="Z68" s="181">
        <f t="shared" si="17"/>
        <v>0</v>
      </c>
      <c r="AA68" s="181">
        <f t="shared" si="18"/>
        <v>0</v>
      </c>
      <c r="AB68" s="181">
        <f t="shared" si="19"/>
        <v>0</v>
      </c>
      <c r="AC68" s="181">
        <f t="shared" si="20"/>
        <v>0</v>
      </c>
      <c r="AD68" s="181">
        <f t="shared" si="21"/>
        <v>0</v>
      </c>
      <c r="AE68" s="181">
        <f t="shared" si="22"/>
        <v>0</v>
      </c>
      <c r="AF68" s="500">
        <f t="shared" si="13"/>
        <v>0</v>
      </c>
      <c r="AG68" s="570">
        <f t="shared" si="23"/>
        <v>0</v>
      </c>
      <c r="AH68" s="217">
        <f t="shared" si="12"/>
        <v>0</v>
      </c>
      <c r="AI68" s="236" t="s">
        <v>2</v>
      </c>
    </row>
    <row r="69" spans="2:35" hidden="1" x14ac:dyDescent="0.2">
      <c r="B69" s="119">
        <v>61</v>
      </c>
      <c r="C69" s="36"/>
      <c r="D69" s="36"/>
      <c r="E69" s="31"/>
      <c r="F69" s="56"/>
      <c r="G69" s="238"/>
      <c r="H69" s="238"/>
      <c r="I69" s="238"/>
      <c r="J69" s="238"/>
      <c r="K69" s="238"/>
      <c r="L69" s="238"/>
      <c r="M69" s="238"/>
      <c r="N69" s="238"/>
      <c r="O69" s="238"/>
      <c r="P69" s="238"/>
      <c r="Q69" s="57"/>
      <c r="R69" s="57"/>
      <c r="S69" s="58"/>
      <c r="T69" s="58"/>
      <c r="U69" s="58"/>
      <c r="V69" s="181">
        <f t="shared" si="11"/>
        <v>0</v>
      </c>
      <c r="W69" s="181">
        <f t="shared" si="14"/>
        <v>0</v>
      </c>
      <c r="X69" s="181">
        <f t="shared" si="15"/>
        <v>0</v>
      </c>
      <c r="Y69" s="181">
        <f t="shared" si="16"/>
        <v>0</v>
      </c>
      <c r="Z69" s="181">
        <f t="shared" si="17"/>
        <v>0</v>
      </c>
      <c r="AA69" s="181">
        <f t="shared" si="18"/>
        <v>0</v>
      </c>
      <c r="AB69" s="181">
        <f t="shared" si="19"/>
        <v>0</v>
      </c>
      <c r="AC69" s="181">
        <f t="shared" si="20"/>
        <v>0</v>
      </c>
      <c r="AD69" s="181">
        <f t="shared" si="21"/>
        <v>0</v>
      </c>
      <c r="AE69" s="181">
        <f t="shared" si="22"/>
        <v>0</v>
      </c>
      <c r="AF69" s="500">
        <f t="shared" si="13"/>
        <v>0</v>
      </c>
      <c r="AG69" s="570">
        <f t="shared" si="23"/>
        <v>0</v>
      </c>
      <c r="AH69" s="217">
        <f t="shared" si="12"/>
        <v>0</v>
      </c>
      <c r="AI69" s="236" t="s">
        <v>2</v>
      </c>
    </row>
    <row r="70" spans="2:35" hidden="1" x14ac:dyDescent="0.2">
      <c r="B70" s="119">
        <v>62</v>
      </c>
      <c r="C70" s="36"/>
      <c r="D70" s="36"/>
      <c r="E70" s="31"/>
      <c r="F70" s="56"/>
      <c r="G70" s="238"/>
      <c r="H70" s="238"/>
      <c r="I70" s="238"/>
      <c r="J70" s="238"/>
      <c r="K70" s="238"/>
      <c r="L70" s="238"/>
      <c r="M70" s="238"/>
      <c r="N70" s="238"/>
      <c r="O70" s="238"/>
      <c r="P70" s="238"/>
      <c r="Q70" s="57"/>
      <c r="R70" s="57"/>
      <c r="S70" s="58"/>
      <c r="T70" s="58"/>
      <c r="U70" s="58"/>
      <c r="V70" s="181">
        <f t="shared" si="11"/>
        <v>0</v>
      </c>
      <c r="W70" s="181">
        <f t="shared" si="14"/>
        <v>0</v>
      </c>
      <c r="X70" s="181">
        <f t="shared" si="15"/>
        <v>0</v>
      </c>
      <c r="Y70" s="181">
        <f t="shared" si="16"/>
        <v>0</v>
      </c>
      <c r="Z70" s="181">
        <f t="shared" si="17"/>
        <v>0</v>
      </c>
      <c r="AA70" s="181">
        <f t="shared" si="18"/>
        <v>0</v>
      </c>
      <c r="AB70" s="181">
        <f t="shared" si="19"/>
        <v>0</v>
      </c>
      <c r="AC70" s="181">
        <f t="shared" si="20"/>
        <v>0</v>
      </c>
      <c r="AD70" s="181">
        <f t="shared" si="21"/>
        <v>0</v>
      </c>
      <c r="AE70" s="181">
        <f t="shared" si="22"/>
        <v>0</v>
      </c>
      <c r="AF70" s="500">
        <f t="shared" si="13"/>
        <v>0</v>
      </c>
      <c r="AG70" s="570">
        <f t="shared" si="23"/>
        <v>0</v>
      </c>
      <c r="AH70" s="217">
        <f t="shared" si="12"/>
        <v>0</v>
      </c>
      <c r="AI70" s="236" t="s">
        <v>2</v>
      </c>
    </row>
    <row r="71" spans="2:35" hidden="1" x14ac:dyDescent="0.2">
      <c r="B71" s="119">
        <v>63</v>
      </c>
      <c r="C71" s="36"/>
      <c r="D71" s="36"/>
      <c r="E71" s="31"/>
      <c r="F71" s="56"/>
      <c r="G71" s="238"/>
      <c r="H71" s="238"/>
      <c r="I71" s="238"/>
      <c r="J71" s="238"/>
      <c r="K71" s="238"/>
      <c r="L71" s="238"/>
      <c r="M71" s="238"/>
      <c r="N71" s="238"/>
      <c r="O71" s="238"/>
      <c r="P71" s="238"/>
      <c r="Q71" s="57"/>
      <c r="R71" s="57"/>
      <c r="S71" s="58"/>
      <c r="T71" s="58"/>
      <c r="U71" s="58"/>
      <c r="V71" s="181">
        <f t="shared" si="11"/>
        <v>0</v>
      </c>
      <c r="W71" s="181">
        <f t="shared" si="14"/>
        <v>0</v>
      </c>
      <c r="X71" s="181">
        <f t="shared" si="15"/>
        <v>0</v>
      </c>
      <c r="Y71" s="181">
        <f t="shared" si="16"/>
        <v>0</v>
      </c>
      <c r="Z71" s="181">
        <f t="shared" si="17"/>
        <v>0</v>
      </c>
      <c r="AA71" s="181">
        <f t="shared" si="18"/>
        <v>0</v>
      </c>
      <c r="AB71" s="181">
        <f t="shared" si="19"/>
        <v>0</v>
      </c>
      <c r="AC71" s="181">
        <f t="shared" si="20"/>
        <v>0</v>
      </c>
      <c r="AD71" s="181">
        <f t="shared" si="21"/>
        <v>0</v>
      </c>
      <c r="AE71" s="181">
        <f t="shared" si="22"/>
        <v>0</v>
      </c>
      <c r="AF71" s="500">
        <f t="shared" si="13"/>
        <v>0</v>
      </c>
      <c r="AG71" s="570">
        <f t="shared" si="23"/>
        <v>0</v>
      </c>
      <c r="AH71" s="217">
        <f t="shared" si="12"/>
        <v>0</v>
      </c>
      <c r="AI71" s="236" t="s">
        <v>2</v>
      </c>
    </row>
    <row r="72" spans="2:35" hidden="1" x14ac:dyDescent="0.2">
      <c r="B72" s="119">
        <v>64</v>
      </c>
      <c r="C72" s="36"/>
      <c r="D72" s="36"/>
      <c r="E72" s="31"/>
      <c r="F72" s="56"/>
      <c r="G72" s="238"/>
      <c r="H72" s="238"/>
      <c r="I72" s="238"/>
      <c r="J72" s="238"/>
      <c r="K72" s="238"/>
      <c r="L72" s="238"/>
      <c r="M72" s="238"/>
      <c r="N72" s="238"/>
      <c r="O72" s="238"/>
      <c r="P72" s="238"/>
      <c r="Q72" s="57"/>
      <c r="R72" s="57"/>
      <c r="S72" s="58"/>
      <c r="T72" s="58"/>
      <c r="U72" s="58"/>
      <c r="V72" s="181">
        <f t="shared" si="11"/>
        <v>0</v>
      </c>
      <c r="W72" s="181">
        <f t="shared" si="14"/>
        <v>0</v>
      </c>
      <c r="X72" s="181">
        <f t="shared" si="15"/>
        <v>0</v>
      </c>
      <c r="Y72" s="181">
        <f t="shared" si="16"/>
        <v>0</v>
      </c>
      <c r="Z72" s="181">
        <f t="shared" si="17"/>
        <v>0</v>
      </c>
      <c r="AA72" s="181">
        <f t="shared" si="18"/>
        <v>0</v>
      </c>
      <c r="AB72" s="181">
        <f t="shared" si="19"/>
        <v>0</v>
      </c>
      <c r="AC72" s="181">
        <f t="shared" si="20"/>
        <v>0</v>
      </c>
      <c r="AD72" s="181">
        <f t="shared" si="21"/>
        <v>0</v>
      </c>
      <c r="AE72" s="181">
        <f t="shared" si="22"/>
        <v>0</v>
      </c>
      <c r="AF72" s="500">
        <f t="shared" si="13"/>
        <v>0</v>
      </c>
      <c r="AG72" s="570">
        <f t="shared" si="23"/>
        <v>0</v>
      </c>
      <c r="AH72" s="217">
        <f t="shared" si="12"/>
        <v>0</v>
      </c>
      <c r="AI72" s="236" t="s">
        <v>2</v>
      </c>
    </row>
    <row r="73" spans="2:35" hidden="1" x14ac:dyDescent="0.2">
      <c r="B73" s="119">
        <v>65</v>
      </c>
      <c r="C73" s="36"/>
      <c r="D73" s="36"/>
      <c r="E73" s="31"/>
      <c r="F73" s="56"/>
      <c r="G73" s="238"/>
      <c r="H73" s="238"/>
      <c r="I73" s="238"/>
      <c r="J73" s="238"/>
      <c r="K73" s="238"/>
      <c r="L73" s="238"/>
      <c r="M73" s="238"/>
      <c r="N73" s="238"/>
      <c r="O73" s="238"/>
      <c r="P73" s="238"/>
      <c r="Q73" s="57"/>
      <c r="R73" s="57"/>
      <c r="S73" s="58"/>
      <c r="T73" s="58"/>
      <c r="U73" s="58"/>
      <c r="V73" s="181">
        <f t="shared" si="11"/>
        <v>0</v>
      </c>
      <c r="W73" s="181">
        <f t="shared" ref="W73:W104" si="24">IF(ISERROR(YEARFRAC(end_period_1,end_period_2)),0,($F73*(1+$R73)*$H73)*(1+$Q73)^(YEARFRAC(end_period_1,end_period_2)))</f>
        <v>0</v>
      </c>
      <c r="X73" s="181">
        <f t="shared" ref="X73:X104" si="25">IF(ISERROR(YEARFRAC(end_period_1,end_period_3)),0,($F73*(1+$R73)*$I73)*(1+$Q73)^(YEARFRAC(end_period_1,end_period_3)))</f>
        <v>0</v>
      </c>
      <c r="Y73" s="181">
        <f t="shared" ref="Y73:Y104" si="26">IF(ISERROR(YEARFRAC(end_period_1,end_period_4)),0,($F73*(1+$R73)*$J73)*(1+$Q73)^(YEARFRAC(end_period_1,end_period_4)))</f>
        <v>0</v>
      </c>
      <c r="Z73" s="181">
        <f t="shared" ref="Z73:Z104" si="27">IF(ISERROR(YEARFRAC(end_period_1,end_period_5)),0,($F73*(1+$R73)*$K73)*(1+$Q73)^(YEARFRAC(end_period_1,end_period_5)))</f>
        <v>0</v>
      </c>
      <c r="AA73" s="181">
        <f t="shared" ref="AA73:AA104" si="28">IF(ISERROR(YEARFRAC(end_period_1,end_period_6)),0,($F73*(1+$R73)*$L73)*(1+$Q73)^(YEARFRAC(end_period_1,end_period_6)))</f>
        <v>0</v>
      </c>
      <c r="AB73" s="181">
        <f t="shared" ref="AB73:AB104" si="29">IF(ISERROR(YEARFRAC(end_period_1,end_period_7)),0,($F73*(1+$R73)*$M73)*(1+$Q73)^(YEARFRAC(end_period_1,end_period_7)))</f>
        <v>0</v>
      </c>
      <c r="AC73" s="181">
        <f t="shared" ref="AC73:AC104" si="30">IF(ISERROR(YEARFRAC(end_period_1,end_period_8)),0,($F73*(1+$R73)*$N73)*(1+$Q73)^(YEARFRAC(end_period_1,end_period_8)))</f>
        <v>0</v>
      </c>
      <c r="AD73" s="181">
        <f t="shared" ref="AD73:AD104" si="31">IF(ISERROR(YEARFRAC(end_period_1,end_period_9)),0,($F73*(1+$R73)*$O73)*(1+$Q73)^(YEARFRAC(end_period_1,end_period_9)))</f>
        <v>0</v>
      </c>
      <c r="AE73" s="181">
        <f t="shared" ref="AE73:AE104" si="32">IF(ISERROR(YEARFRAC(end_period_1,end_period_10)),0,($F73*(1+$R73)*$P73)*(1+$Q73)^(YEARFRAC(end_period_1,end_period_10)))</f>
        <v>0</v>
      </c>
      <c r="AF73" s="500">
        <f t="shared" si="13"/>
        <v>0</v>
      </c>
      <c r="AG73" s="570">
        <f t="shared" ref="AG73:AG104" si="33">SUM(G73:P73)</f>
        <v>0</v>
      </c>
      <c r="AH73" s="217">
        <f t="shared" si="12"/>
        <v>0</v>
      </c>
      <c r="AI73" s="236" t="s">
        <v>2</v>
      </c>
    </row>
    <row r="74" spans="2:35" hidden="1" x14ac:dyDescent="0.2">
      <c r="B74" s="119">
        <v>66</v>
      </c>
      <c r="C74" s="36"/>
      <c r="D74" s="36"/>
      <c r="E74" s="31"/>
      <c r="F74" s="56"/>
      <c r="G74" s="238"/>
      <c r="H74" s="238"/>
      <c r="I74" s="238"/>
      <c r="J74" s="238"/>
      <c r="K74" s="238"/>
      <c r="L74" s="238"/>
      <c r="M74" s="238"/>
      <c r="N74" s="238"/>
      <c r="O74" s="238"/>
      <c r="P74" s="238"/>
      <c r="Q74" s="57"/>
      <c r="R74" s="57"/>
      <c r="S74" s="58"/>
      <c r="T74" s="58"/>
      <c r="U74" s="58"/>
      <c r="V74" s="181">
        <f t="shared" ref="V74:V137" si="34">($F74*(1+$R74)*$G74)</f>
        <v>0</v>
      </c>
      <c r="W74" s="181">
        <f t="shared" si="24"/>
        <v>0</v>
      </c>
      <c r="X74" s="181">
        <f t="shared" si="25"/>
        <v>0</v>
      </c>
      <c r="Y74" s="181">
        <f t="shared" si="26"/>
        <v>0</v>
      </c>
      <c r="Z74" s="181">
        <f t="shared" si="27"/>
        <v>0</v>
      </c>
      <c r="AA74" s="181">
        <f t="shared" si="28"/>
        <v>0</v>
      </c>
      <c r="AB74" s="181">
        <f t="shared" si="29"/>
        <v>0</v>
      </c>
      <c r="AC74" s="181">
        <f t="shared" si="30"/>
        <v>0</v>
      </c>
      <c r="AD74" s="181">
        <f t="shared" si="31"/>
        <v>0</v>
      </c>
      <c r="AE74" s="181">
        <f t="shared" si="32"/>
        <v>0</v>
      </c>
      <c r="AF74" s="500">
        <f t="shared" si="13"/>
        <v>0</v>
      </c>
      <c r="AG74" s="570">
        <f t="shared" si="33"/>
        <v>0</v>
      </c>
      <c r="AH74" s="217">
        <f t="shared" ref="AH74:AH137" si="35">IFERROR($AF74/SUM($AF$7,$AF$210,$AF$313,$AF$366,$AF$419,$AF$622),0)</f>
        <v>0</v>
      </c>
      <c r="AI74" s="236" t="s">
        <v>2</v>
      </c>
    </row>
    <row r="75" spans="2:35" hidden="1" x14ac:dyDescent="0.2">
      <c r="B75" s="119">
        <v>67</v>
      </c>
      <c r="C75" s="36"/>
      <c r="D75" s="36"/>
      <c r="E75" s="31"/>
      <c r="F75" s="56"/>
      <c r="G75" s="238"/>
      <c r="H75" s="238"/>
      <c r="I75" s="238"/>
      <c r="J75" s="238"/>
      <c r="K75" s="238"/>
      <c r="L75" s="238"/>
      <c r="M75" s="238"/>
      <c r="N75" s="238"/>
      <c r="O75" s="238"/>
      <c r="P75" s="238"/>
      <c r="Q75" s="57"/>
      <c r="R75" s="57"/>
      <c r="S75" s="58"/>
      <c r="T75" s="58"/>
      <c r="U75" s="58"/>
      <c r="V75" s="181">
        <f t="shared" si="34"/>
        <v>0</v>
      </c>
      <c r="W75" s="181">
        <f t="shared" si="24"/>
        <v>0</v>
      </c>
      <c r="X75" s="181">
        <f t="shared" si="25"/>
        <v>0</v>
      </c>
      <c r="Y75" s="181">
        <f t="shared" si="26"/>
        <v>0</v>
      </c>
      <c r="Z75" s="181">
        <f t="shared" si="27"/>
        <v>0</v>
      </c>
      <c r="AA75" s="181">
        <f t="shared" si="28"/>
        <v>0</v>
      </c>
      <c r="AB75" s="181">
        <f t="shared" si="29"/>
        <v>0</v>
      </c>
      <c r="AC75" s="181">
        <f t="shared" si="30"/>
        <v>0</v>
      </c>
      <c r="AD75" s="181">
        <f t="shared" si="31"/>
        <v>0</v>
      </c>
      <c r="AE75" s="181">
        <f t="shared" si="32"/>
        <v>0</v>
      </c>
      <c r="AF75" s="500">
        <f t="shared" ref="AF75:AF138" si="36">SUM(V75:AE75)</f>
        <v>0</v>
      </c>
      <c r="AG75" s="570">
        <f t="shared" si="33"/>
        <v>0</v>
      </c>
      <c r="AH75" s="217">
        <f t="shared" si="35"/>
        <v>0</v>
      </c>
      <c r="AI75" s="236" t="s">
        <v>2</v>
      </c>
    </row>
    <row r="76" spans="2:35" hidden="1" x14ac:dyDescent="0.2">
      <c r="B76" s="119">
        <v>68</v>
      </c>
      <c r="C76" s="36"/>
      <c r="D76" s="36"/>
      <c r="E76" s="31"/>
      <c r="F76" s="56"/>
      <c r="G76" s="238"/>
      <c r="H76" s="238"/>
      <c r="I76" s="238"/>
      <c r="J76" s="238"/>
      <c r="K76" s="238"/>
      <c r="L76" s="238"/>
      <c r="M76" s="238"/>
      <c r="N76" s="238"/>
      <c r="O76" s="238"/>
      <c r="P76" s="238"/>
      <c r="Q76" s="57"/>
      <c r="R76" s="57"/>
      <c r="S76" s="58"/>
      <c r="T76" s="58"/>
      <c r="U76" s="58"/>
      <c r="V76" s="181">
        <f t="shared" si="34"/>
        <v>0</v>
      </c>
      <c r="W76" s="181">
        <f t="shared" si="24"/>
        <v>0</v>
      </c>
      <c r="X76" s="181">
        <f t="shared" si="25"/>
        <v>0</v>
      </c>
      <c r="Y76" s="181">
        <f t="shared" si="26"/>
        <v>0</v>
      </c>
      <c r="Z76" s="181">
        <f t="shared" si="27"/>
        <v>0</v>
      </c>
      <c r="AA76" s="181">
        <f t="shared" si="28"/>
        <v>0</v>
      </c>
      <c r="AB76" s="181">
        <f t="shared" si="29"/>
        <v>0</v>
      </c>
      <c r="AC76" s="181">
        <f t="shared" si="30"/>
        <v>0</v>
      </c>
      <c r="AD76" s="181">
        <f t="shared" si="31"/>
        <v>0</v>
      </c>
      <c r="AE76" s="181">
        <f t="shared" si="32"/>
        <v>0</v>
      </c>
      <c r="AF76" s="500">
        <f t="shared" si="36"/>
        <v>0</v>
      </c>
      <c r="AG76" s="570">
        <f t="shared" si="33"/>
        <v>0</v>
      </c>
      <c r="AH76" s="217">
        <f t="shared" si="35"/>
        <v>0</v>
      </c>
      <c r="AI76" s="236" t="s">
        <v>2</v>
      </c>
    </row>
    <row r="77" spans="2:35" hidden="1" x14ac:dyDescent="0.2">
      <c r="B77" s="119">
        <v>69</v>
      </c>
      <c r="C77" s="36"/>
      <c r="D77" s="36"/>
      <c r="E77" s="31"/>
      <c r="F77" s="56"/>
      <c r="G77" s="238"/>
      <c r="H77" s="238"/>
      <c r="I77" s="238"/>
      <c r="J77" s="238"/>
      <c r="K77" s="238"/>
      <c r="L77" s="238"/>
      <c r="M77" s="238"/>
      <c r="N77" s="238"/>
      <c r="O77" s="238"/>
      <c r="P77" s="238"/>
      <c r="Q77" s="57"/>
      <c r="R77" s="57"/>
      <c r="S77" s="58"/>
      <c r="T77" s="58"/>
      <c r="U77" s="58"/>
      <c r="V77" s="181">
        <f t="shared" si="34"/>
        <v>0</v>
      </c>
      <c r="W77" s="181">
        <f t="shared" si="24"/>
        <v>0</v>
      </c>
      <c r="X77" s="181">
        <f t="shared" si="25"/>
        <v>0</v>
      </c>
      <c r="Y77" s="181">
        <f t="shared" si="26"/>
        <v>0</v>
      </c>
      <c r="Z77" s="181">
        <f t="shared" si="27"/>
        <v>0</v>
      </c>
      <c r="AA77" s="181">
        <f t="shared" si="28"/>
        <v>0</v>
      </c>
      <c r="AB77" s="181">
        <f t="shared" si="29"/>
        <v>0</v>
      </c>
      <c r="AC77" s="181">
        <f t="shared" si="30"/>
        <v>0</v>
      </c>
      <c r="AD77" s="181">
        <f t="shared" si="31"/>
        <v>0</v>
      </c>
      <c r="AE77" s="181">
        <f t="shared" si="32"/>
        <v>0</v>
      </c>
      <c r="AF77" s="500">
        <f t="shared" si="36"/>
        <v>0</v>
      </c>
      <c r="AG77" s="570">
        <f t="shared" si="33"/>
        <v>0</v>
      </c>
      <c r="AH77" s="217">
        <f t="shared" si="35"/>
        <v>0</v>
      </c>
      <c r="AI77" s="236" t="s">
        <v>2</v>
      </c>
    </row>
    <row r="78" spans="2:35" hidden="1" x14ac:dyDescent="0.2">
      <c r="B78" s="119">
        <v>70</v>
      </c>
      <c r="C78" s="36"/>
      <c r="D78" s="36"/>
      <c r="E78" s="31"/>
      <c r="F78" s="56"/>
      <c r="G78" s="238"/>
      <c r="H78" s="238"/>
      <c r="I78" s="238"/>
      <c r="J78" s="238"/>
      <c r="K78" s="238"/>
      <c r="L78" s="238"/>
      <c r="M78" s="238"/>
      <c r="N78" s="238"/>
      <c r="O78" s="238"/>
      <c r="P78" s="238"/>
      <c r="Q78" s="57"/>
      <c r="R78" s="57"/>
      <c r="S78" s="58"/>
      <c r="T78" s="58"/>
      <c r="U78" s="58"/>
      <c r="V78" s="181">
        <f t="shared" si="34"/>
        <v>0</v>
      </c>
      <c r="W78" s="181">
        <f t="shared" si="24"/>
        <v>0</v>
      </c>
      <c r="X78" s="181">
        <f t="shared" si="25"/>
        <v>0</v>
      </c>
      <c r="Y78" s="181">
        <f t="shared" si="26"/>
        <v>0</v>
      </c>
      <c r="Z78" s="181">
        <f t="shared" si="27"/>
        <v>0</v>
      </c>
      <c r="AA78" s="181">
        <f t="shared" si="28"/>
        <v>0</v>
      </c>
      <c r="AB78" s="181">
        <f t="shared" si="29"/>
        <v>0</v>
      </c>
      <c r="AC78" s="181">
        <f t="shared" si="30"/>
        <v>0</v>
      </c>
      <c r="AD78" s="181">
        <f t="shared" si="31"/>
        <v>0</v>
      </c>
      <c r="AE78" s="181">
        <f t="shared" si="32"/>
        <v>0</v>
      </c>
      <c r="AF78" s="500">
        <f t="shared" si="36"/>
        <v>0</v>
      </c>
      <c r="AG78" s="570">
        <f t="shared" si="33"/>
        <v>0</v>
      </c>
      <c r="AH78" s="217">
        <f t="shared" si="35"/>
        <v>0</v>
      </c>
      <c r="AI78" s="236" t="s">
        <v>2</v>
      </c>
    </row>
    <row r="79" spans="2:35" hidden="1" x14ac:dyDescent="0.2">
      <c r="B79" s="119">
        <v>71</v>
      </c>
      <c r="C79" s="36"/>
      <c r="D79" s="36"/>
      <c r="E79" s="31"/>
      <c r="F79" s="56"/>
      <c r="G79" s="238"/>
      <c r="H79" s="238"/>
      <c r="I79" s="238"/>
      <c r="J79" s="238"/>
      <c r="K79" s="238"/>
      <c r="L79" s="238"/>
      <c r="M79" s="238"/>
      <c r="N79" s="238"/>
      <c r="O79" s="238"/>
      <c r="P79" s="238"/>
      <c r="Q79" s="57"/>
      <c r="R79" s="57"/>
      <c r="S79" s="58"/>
      <c r="T79" s="58"/>
      <c r="U79" s="58"/>
      <c r="V79" s="181">
        <f t="shared" si="34"/>
        <v>0</v>
      </c>
      <c r="W79" s="181">
        <f t="shared" si="24"/>
        <v>0</v>
      </c>
      <c r="X79" s="181">
        <f t="shared" si="25"/>
        <v>0</v>
      </c>
      <c r="Y79" s="181">
        <f t="shared" si="26"/>
        <v>0</v>
      </c>
      <c r="Z79" s="181">
        <f t="shared" si="27"/>
        <v>0</v>
      </c>
      <c r="AA79" s="181">
        <f t="shared" si="28"/>
        <v>0</v>
      </c>
      <c r="AB79" s="181">
        <f t="shared" si="29"/>
        <v>0</v>
      </c>
      <c r="AC79" s="181">
        <f t="shared" si="30"/>
        <v>0</v>
      </c>
      <c r="AD79" s="181">
        <f t="shared" si="31"/>
        <v>0</v>
      </c>
      <c r="AE79" s="181">
        <f t="shared" si="32"/>
        <v>0</v>
      </c>
      <c r="AF79" s="500">
        <f t="shared" si="36"/>
        <v>0</v>
      </c>
      <c r="AG79" s="570">
        <f t="shared" si="33"/>
        <v>0</v>
      </c>
      <c r="AH79" s="217">
        <f t="shared" si="35"/>
        <v>0</v>
      </c>
      <c r="AI79" s="236" t="s">
        <v>2</v>
      </c>
    </row>
    <row r="80" spans="2:35" hidden="1" x14ac:dyDescent="0.2">
      <c r="B80" s="119">
        <v>72</v>
      </c>
      <c r="C80" s="36"/>
      <c r="D80" s="36"/>
      <c r="E80" s="31"/>
      <c r="F80" s="56"/>
      <c r="G80" s="238"/>
      <c r="H80" s="238"/>
      <c r="I80" s="238"/>
      <c r="J80" s="238"/>
      <c r="K80" s="238"/>
      <c r="L80" s="238"/>
      <c r="M80" s="238"/>
      <c r="N80" s="238"/>
      <c r="O80" s="238"/>
      <c r="P80" s="238"/>
      <c r="Q80" s="57"/>
      <c r="R80" s="57"/>
      <c r="S80" s="58"/>
      <c r="T80" s="58"/>
      <c r="U80" s="58"/>
      <c r="V80" s="181">
        <f t="shared" si="34"/>
        <v>0</v>
      </c>
      <c r="W80" s="181">
        <f t="shared" si="24"/>
        <v>0</v>
      </c>
      <c r="X80" s="181">
        <f t="shared" si="25"/>
        <v>0</v>
      </c>
      <c r="Y80" s="181">
        <f t="shared" si="26"/>
        <v>0</v>
      </c>
      <c r="Z80" s="181">
        <f t="shared" si="27"/>
        <v>0</v>
      </c>
      <c r="AA80" s="181">
        <f t="shared" si="28"/>
        <v>0</v>
      </c>
      <c r="AB80" s="181">
        <f t="shared" si="29"/>
        <v>0</v>
      </c>
      <c r="AC80" s="181">
        <f t="shared" si="30"/>
        <v>0</v>
      </c>
      <c r="AD80" s="181">
        <f t="shared" si="31"/>
        <v>0</v>
      </c>
      <c r="AE80" s="181">
        <f t="shared" si="32"/>
        <v>0</v>
      </c>
      <c r="AF80" s="500">
        <f t="shared" si="36"/>
        <v>0</v>
      </c>
      <c r="AG80" s="570">
        <f t="shared" si="33"/>
        <v>0</v>
      </c>
      <c r="AH80" s="217">
        <f t="shared" si="35"/>
        <v>0</v>
      </c>
      <c r="AI80" s="236" t="s">
        <v>2</v>
      </c>
    </row>
    <row r="81" spans="2:35" hidden="1" x14ac:dyDescent="0.2">
      <c r="B81" s="119">
        <v>73</v>
      </c>
      <c r="C81" s="36"/>
      <c r="D81" s="36"/>
      <c r="E81" s="31"/>
      <c r="F81" s="56"/>
      <c r="G81" s="238"/>
      <c r="H81" s="238"/>
      <c r="I81" s="238"/>
      <c r="J81" s="238"/>
      <c r="K81" s="238"/>
      <c r="L81" s="238"/>
      <c r="M81" s="238"/>
      <c r="N81" s="238"/>
      <c r="O81" s="238"/>
      <c r="P81" s="238"/>
      <c r="Q81" s="57"/>
      <c r="R81" s="57"/>
      <c r="S81" s="58"/>
      <c r="T81" s="58"/>
      <c r="U81" s="58"/>
      <c r="V81" s="181">
        <f t="shared" si="34"/>
        <v>0</v>
      </c>
      <c r="W81" s="181">
        <f t="shared" si="24"/>
        <v>0</v>
      </c>
      <c r="X81" s="181">
        <f t="shared" si="25"/>
        <v>0</v>
      </c>
      <c r="Y81" s="181">
        <f t="shared" si="26"/>
        <v>0</v>
      </c>
      <c r="Z81" s="181">
        <f t="shared" si="27"/>
        <v>0</v>
      </c>
      <c r="AA81" s="181">
        <f t="shared" si="28"/>
        <v>0</v>
      </c>
      <c r="AB81" s="181">
        <f t="shared" si="29"/>
        <v>0</v>
      </c>
      <c r="AC81" s="181">
        <f t="shared" si="30"/>
        <v>0</v>
      </c>
      <c r="AD81" s="181">
        <f t="shared" si="31"/>
        <v>0</v>
      </c>
      <c r="AE81" s="181">
        <f t="shared" si="32"/>
        <v>0</v>
      </c>
      <c r="AF81" s="500">
        <f t="shared" si="36"/>
        <v>0</v>
      </c>
      <c r="AG81" s="570">
        <f t="shared" si="33"/>
        <v>0</v>
      </c>
      <c r="AH81" s="217">
        <f t="shared" si="35"/>
        <v>0</v>
      </c>
      <c r="AI81" s="236" t="s">
        <v>2</v>
      </c>
    </row>
    <row r="82" spans="2:35" hidden="1" x14ac:dyDescent="0.2">
      <c r="B82" s="119">
        <v>74</v>
      </c>
      <c r="C82" s="36"/>
      <c r="D82" s="36"/>
      <c r="E82" s="31"/>
      <c r="F82" s="56"/>
      <c r="G82" s="238"/>
      <c r="H82" s="238"/>
      <c r="I82" s="238"/>
      <c r="J82" s="238"/>
      <c r="K82" s="238"/>
      <c r="L82" s="238"/>
      <c r="M82" s="238"/>
      <c r="N82" s="238"/>
      <c r="O82" s="238"/>
      <c r="P82" s="238"/>
      <c r="Q82" s="57"/>
      <c r="R82" s="57"/>
      <c r="S82" s="58"/>
      <c r="T82" s="58"/>
      <c r="U82" s="58"/>
      <c r="V82" s="181">
        <f t="shared" si="34"/>
        <v>0</v>
      </c>
      <c r="W82" s="181">
        <f t="shared" si="24"/>
        <v>0</v>
      </c>
      <c r="X82" s="181">
        <f t="shared" si="25"/>
        <v>0</v>
      </c>
      <c r="Y82" s="181">
        <f t="shared" si="26"/>
        <v>0</v>
      </c>
      <c r="Z82" s="181">
        <f t="shared" si="27"/>
        <v>0</v>
      </c>
      <c r="AA82" s="181">
        <f t="shared" si="28"/>
        <v>0</v>
      </c>
      <c r="AB82" s="181">
        <f t="shared" si="29"/>
        <v>0</v>
      </c>
      <c r="AC82" s="181">
        <f t="shared" si="30"/>
        <v>0</v>
      </c>
      <c r="AD82" s="181">
        <f t="shared" si="31"/>
        <v>0</v>
      </c>
      <c r="AE82" s="181">
        <f t="shared" si="32"/>
        <v>0</v>
      </c>
      <c r="AF82" s="500">
        <f t="shared" si="36"/>
        <v>0</v>
      </c>
      <c r="AG82" s="570">
        <f t="shared" si="33"/>
        <v>0</v>
      </c>
      <c r="AH82" s="217">
        <f t="shared" si="35"/>
        <v>0</v>
      </c>
      <c r="AI82" s="236" t="s">
        <v>2</v>
      </c>
    </row>
    <row r="83" spans="2:35" hidden="1" x14ac:dyDescent="0.2">
      <c r="B83" s="119">
        <v>75</v>
      </c>
      <c r="C83" s="36"/>
      <c r="D83" s="36"/>
      <c r="E83" s="31"/>
      <c r="F83" s="56"/>
      <c r="G83" s="238"/>
      <c r="H83" s="238"/>
      <c r="I83" s="238"/>
      <c r="J83" s="238"/>
      <c r="K83" s="238"/>
      <c r="L83" s="238"/>
      <c r="M83" s="238"/>
      <c r="N83" s="238"/>
      <c r="O83" s="238"/>
      <c r="P83" s="238"/>
      <c r="Q83" s="57"/>
      <c r="R83" s="57"/>
      <c r="S83" s="58"/>
      <c r="T83" s="58"/>
      <c r="U83" s="58"/>
      <c r="V83" s="181">
        <f t="shared" si="34"/>
        <v>0</v>
      </c>
      <c r="W83" s="181">
        <f t="shared" si="24"/>
        <v>0</v>
      </c>
      <c r="X83" s="181">
        <f t="shared" si="25"/>
        <v>0</v>
      </c>
      <c r="Y83" s="181">
        <f t="shared" si="26"/>
        <v>0</v>
      </c>
      <c r="Z83" s="181">
        <f t="shared" si="27"/>
        <v>0</v>
      </c>
      <c r="AA83" s="181">
        <f t="shared" si="28"/>
        <v>0</v>
      </c>
      <c r="AB83" s="181">
        <f t="shared" si="29"/>
        <v>0</v>
      </c>
      <c r="AC83" s="181">
        <f t="shared" si="30"/>
        <v>0</v>
      </c>
      <c r="AD83" s="181">
        <f t="shared" si="31"/>
        <v>0</v>
      </c>
      <c r="AE83" s="181">
        <f t="shared" si="32"/>
        <v>0</v>
      </c>
      <c r="AF83" s="500">
        <f t="shared" si="36"/>
        <v>0</v>
      </c>
      <c r="AG83" s="570">
        <f t="shared" si="33"/>
        <v>0</v>
      </c>
      <c r="AH83" s="217">
        <f t="shared" si="35"/>
        <v>0</v>
      </c>
      <c r="AI83" s="236" t="s">
        <v>2</v>
      </c>
    </row>
    <row r="84" spans="2:35" hidden="1" x14ac:dyDescent="0.2">
      <c r="B84" s="119">
        <v>76</v>
      </c>
      <c r="C84" s="36"/>
      <c r="D84" s="36"/>
      <c r="E84" s="31"/>
      <c r="F84" s="56"/>
      <c r="G84" s="238"/>
      <c r="H84" s="238"/>
      <c r="I84" s="238"/>
      <c r="J84" s="238"/>
      <c r="K84" s="238"/>
      <c r="L84" s="238"/>
      <c r="M84" s="238"/>
      <c r="N84" s="238"/>
      <c r="O84" s="238"/>
      <c r="P84" s="238"/>
      <c r="Q84" s="57"/>
      <c r="R84" s="57"/>
      <c r="S84" s="58"/>
      <c r="T84" s="58"/>
      <c r="U84" s="58"/>
      <c r="V84" s="181">
        <f t="shared" si="34"/>
        <v>0</v>
      </c>
      <c r="W84" s="181">
        <f t="shared" si="24"/>
        <v>0</v>
      </c>
      <c r="X84" s="181">
        <f t="shared" si="25"/>
        <v>0</v>
      </c>
      <c r="Y84" s="181">
        <f t="shared" si="26"/>
        <v>0</v>
      </c>
      <c r="Z84" s="181">
        <f t="shared" si="27"/>
        <v>0</v>
      </c>
      <c r="AA84" s="181">
        <f t="shared" si="28"/>
        <v>0</v>
      </c>
      <c r="AB84" s="181">
        <f t="shared" si="29"/>
        <v>0</v>
      </c>
      <c r="AC84" s="181">
        <f t="shared" si="30"/>
        <v>0</v>
      </c>
      <c r="AD84" s="181">
        <f t="shared" si="31"/>
        <v>0</v>
      </c>
      <c r="AE84" s="181">
        <f t="shared" si="32"/>
        <v>0</v>
      </c>
      <c r="AF84" s="500">
        <f t="shared" si="36"/>
        <v>0</v>
      </c>
      <c r="AG84" s="570">
        <f t="shared" si="33"/>
        <v>0</v>
      </c>
      <c r="AH84" s="217">
        <f t="shared" si="35"/>
        <v>0</v>
      </c>
      <c r="AI84" s="236" t="s">
        <v>2</v>
      </c>
    </row>
    <row r="85" spans="2:35" hidden="1" x14ac:dyDescent="0.2">
      <c r="B85" s="119">
        <v>77</v>
      </c>
      <c r="C85" s="36"/>
      <c r="D85" s="36"/>
      <c r="E85" s="31"/>
      <c r="F85" s="56"/>
      <c r="G85" s="238"/>
      <c r="H85" s="238"/>
      <c r="I85" s="238"/>
      <c r="J85" s="238"/>
      <c r="K85" s="238"/>
      <c r="L85" s="238"/>
      <c r="M85" s="238"/>
      <c r="N85" s="238"/>
      <c r="O85" s="238"/>
      <c r="P85" s="238"/>
      <c r="Q85" s="57"/>
      <c r="R85" s="57"/>
      <c r="S85" s="58"/>
      <c r="T85" s="58"/>
      <c r="U85" s="58"/>
      <c r="V85" s="181">
        <f t="shared" si="34"/>
        <v>0</v>
      </c>
      <c r="W85" s="181">
        <f t="shared" si="24"/>
        <v>0</v>
      </c>
      <c r="X85" s="181">
        <f t="shared" si="25"/>
        <v>0</v>
      </c>
      <c r="Y85" s="181">
        <f t="shared" si="26"/>
        <v>0</v>
      </c>
      <c r="Z85" s="181">
        <f t="shared" si="27"/>
        <v>0</v>
      </c>
      <c r="AA85" s="181">
        <f t="shared" si="28"/>
        <v>0</v>
      </c>
      <c r="AB85" s="181">
        <f t="shared" si="29"/>
        <v>0</v>
      </c>
      <c r="AC85" s="181">
        <f t="shared" si="30"/>
        <v>0</v>
      </c>
      <c r="AD85" s="181">
        <f t="shared" si="31"/>
        <v>0</v>
      </c>
      <c r="AE85" s="181">
        <f t="shared" si="32"/>
        <v>0</v>
      </c>
      <c r="AF85" s="500">
        <f t="shared" si="36"/>
        <v>0</v>
      </c>
      <c r="AG85" s="570">
        <f t="shared" si="33"/>
        <v>0</v>
      </c>
      <c r="AH85" s="217">
        <f t="shared" si="35"/>
        <v>0</v>
      </c>
      <c r="AI85" s="236" t="s">
        <v>2</v>
      </c>
    </row>
    <row r="86" spans="2:35" hidden="1" x14ac:dyDescent="0.2">
      <c r="B86" s="119">
        <v>78</v>
      </c>
      <c r="C86" s="36"/>
      <c r="D86" s="36"/>
      <c r="E86" s="31"/>
      <c r="F86" s="56"/>
      <c r="G86" s="238"/>
      <c r="H86" s="238"/>
      <c r="I86" s="238"/>
      <c r="J86" s="238"/>
      <c r="K86" s="238"/>
      <c r="L86" s="238"/>
      <c r="M86" s="238"/>
      <c r="N86" s="238"/>
      <c r="O86" s="238"/>
      <c r="P86" s="238"/>
      <c r="Q86" s="57"/>
      <c r="R86" s="57"/>
      <c r="S86" s="58"/>
      <c r="T86" s="58"/>
      <c r="U86" s="58"/>
      <c r="V86" s="181">
        <f t="shared" si="34"/>
        <v>0</v>
      </c>
      <c r="W86" s="181">
        <f t="shared" si="24"/>
        <v>0</v>
      </c>
      <c r="X86" s="181">
        <f t="shared" si="25"/>
        <v>0</v>
      </c>
      <c r="Y86" s="181">
        <f t="shared" si="26"/>
        <v>0</v>
      </c>
      <c r="Z86" s="181">
        <f t="shared" si="27"/>
        <v>0</v>
      </c>
      <c r="AA86" s="181">
        <f t="shared" si="28"/>
        <v>0</v>
      </c>
      <c r="AB86" s="181">
        <f t="shared" si="29"/>
        <v>0</v>
      </c>
      <c r="AC86" s="181">
        <f t="shared" si="30"/>
        <v>0</v>
      </c>
      <c r="AD86" s="181">
        <f t="shared" si="31"/>
        <v>0</v>
      </c>
      <c r="AE86" s="181">
        <f t="shared" si="32"/>
        <v>0</v>
      </c>
      <c r="AF86" s="500">
        <f t="shared" si="36"/>
        <v>0</v>
      </c>
      <c r="AG86" s="570">
        <f t="shared" si="33"/>
        <v>0</v>
      </c>
      <c r="AH86" s="217">
        <f t="shared" si="35"/>
        <v>0</v>
      </c>
      <c r="AI86" s="236" t="s">
        <v>2</v>
      </c>
    </row>
    <row r="87" spans="2:35" hidden="1" x14ac:dyDescent="0.2">
      <c r="B87" s="119">
        <v>79</v>
      </c>
      <c r="C87" s="36"/>
      <c r="D87" s="36"/>
      <c r="E87" s="31"/>
      <c r="F87" s="56"/>
      <c r="G87" s="238"/>
      <c r="H87" s="238"/>
      <c r="I87" s="238"/>
      <c r="J87" s="238"/>
      <c r="K87" s="238"/>
      <c r="L87" s="238"/>
      <c r="M87" s="238"/>
      <c r="N87" s="238"/>
      <c r="O87" s="238"/>
      <c r="P87" s="238"/>
      <c r="Q87" s="57"/>
      <c r="R87" s="57"/>
      <c r="S87" s="58"/>
      <c r="T87" s="58"/>
      <c r="U87" s="58"/>
      <c r="V87" s="181">
        <f t="shared" si="34"/>
        <v>0</v>
      </c>
      <c r="W87" s="181">
        <f t="shared" si="24"/>
        <v>0</v>
      </c>
      <c r="X87" s="181">
        <f t="shared" si="25"/>
        <v>0</v>
      </c>
      <c r="Y87" s="181">
        <f t="shared" si="26"/>
        <v>0</v>
      </c>
      <c r="Z87" s="181">
        <f t="shared" si="27"/>
        <v>0</v>
      </c>
      <c r="AA87" s="181">
        <f t="shared" si="28"/>
        <v>0</v>
      </c>
      <c r="AB87" s="181">
        <f t="shared" si="29"/>
        <v>0</v>
      </c>
      <c r="AC87" s="181">
        <f t="shared" si="30"/>
        <v>0</v>
      </c>
      <c r="AD87" s="181">
        <f t="shared" si="31"/>
        <v>0</v>
      </c>
      <c r="AE87" s="181">
        <f t="shared" si="32"/>
        <v>0</v>
      </c>
      <c r="AF87" s="500">
        <f t="shared" si="36"/>
        <v>0</v>
      </c>
      <c r="AG87" s="570">
        <f t="shared" si="33"/>
        <v>0</v>
      </c>
      <c r="AH87" s="217">
        <f t="shared" si="35"/>
        <v>0</v>
      </c>
      <c r="AI87" s="236" t="s">
        <v>2</v>
      </c>
    </row>
    <row r="88" spans="2:35" hidden="1" x14ac:dyDescent="0.2">
      <c r="B88" s="119">
        <v>80</v>
      </c>
      <c r="C88" s="36"/>
      <c r="D88" s="36"/>
      <c r="E88" s="31"/>
      <c r="F88" s="56"/>
      <c r="G88" s="238"/>
      <c r="H88" s="238"/>
      <c r="I88" s="238"/>
      <c r="J88" s="238"/>
      <c r="K88" s="238"/>
      <c r="L88" s="238"/>
      <c r="M88" s="238"/>
      <c r="N88" s="238"/>
      <c r="O88" s="238"/>
      <c r="P88" s="238"/>
      <c r="Q88" s="57"/>
      <c r="R88" s="57"/>
      <c r="S88" s="58"/>
      <c r="T88" s="58"/>
      <c r="U88" s="58"/>
      <c r="V88" s="181">
        <f t="shared" si="34"/>
        <v>0</v>
      </c>
      <c r="W88" s="181">
        <f t="shared" si="24"/>
        <v>0</v>
      </c>
      <c r="X88" s="181">
        <f t="shared" si="25"/>
        <v>0</v>
      </c>
      <c r="Y88" s="181">
        <f t="shared" si="26"/>
        <v>0</v>
      </c>
      <c r="Z88" s="181">
        <f t="shared" si="27"/>
        <v>0</v>
      </c>
      <c r="AA88" s="181">
        <f t="shared" si="28"/>
        <v>0</v>
      </c>
      <c r="AB88" s="181">
        <f t="shared" si="29"/>
        <v>0</v>
      </c>
      <c r="AC88" s="181">
        <f t="shared" si="30"/>
        <v>0</v>
      </c>
      <c r="AD88" s="181">
        <f t="shared" si="31"/>
        <v>0</v>
      </c>
      <c r="AE88" s="181">
        <f t="shared" si="32"/>
        <v>0</v>
      </c>
      <c r="AF88" s="500">
        <f t="shared" si="36"/>
        <v>0</v>
      </c>
      <c r="AG88" s="570">
        <f t="shared" si="33"/>
        <v>0</v>
      </c>
      <c r="AH88" s="217">
        <f t="shared" si="35"/>
        <v>0</v>
      </c>
      <c r="AI88" s="236" t="s">
        <v>2</v>
      </c>
    </row>
    <row r="89" spans="2:35" hidden="1" x14ac:dyDescent="0.2">
      <c r="B89" s="119">
        <v>81</v>
      </c>
      <c r="C89" s="36"/>
      <c r="D89" s="36"/>
      <c r="E89" s="31"/>
      <c r="F89" s="56"/>
      <c r="G89" s="238"/>
      <c r="H89" s="238"/>
      <c r="I89" s="238"/>
      <c r="J89" s="238"/>
      <c r="K89" s="238"/>
      <c r="L89" s="238"/>
      <c r="M89" s="238"/>
      <c r="N89" s="238"/>
      <c r="O89" s="238"/>
      <c r="P89" s="238"/>
      <c r="Q89" s="57"/>
      <c r="R89" s="57"/>
      <c r="S89" s="58"/>
      <c r="T89" s="58"/>
      <c r="U89" s="58"/>
      <c r="V89" s="181">
        <f t="shared" si="34"/>
        <v>0</v>
      </c>
      <c r="W89" s="181">
        <f t="shared" si="24"/>
        <v>0</v>
      </c>
      <c r="X89" s="181">
        <f t="shared" si="25"/>
        <v>0</v>
      </c>
      <c r="Y89" s="181">
        <f t="shared" si="26"/>
        <v>0</v>
      </c>
      <c r="Z89" s="181">
        <f t="shared" si="27"/>
        <v>0</v>
      </c>
      <c r="AA89" s="181">
        <f t="shared" si="28"/>
        <v>0</v>
      </c>
      <c r="AB89" s="181">
        <f t="shared" si="29"/>
        <v>0</v>
      </c>
      <c r="AC89" s="181">
        <f t="shared" si="30"/>
        <v>0</v>
      </c>
      <c r="AD89" s="181">
        <f t="shared" si="31"/>
        <v>0</v>
      </c>
      <c r="AE89" s="181">
        <f t="shared" si="32"/>
        <v>0</v>
      </c>
      <c r="AF89" s="500">
        <f t="shared" si="36"/>
        <v>0</v>
      </c>
      <c r="AG89" s="570">
        <f t="shared" si="33"/>
        <v>0</v>
      </c>
      <c r="AH89" s="217">
        <f t="shared" si="35"/>
        <v>0</v>
      </c>
      <c r="AI89" s="236" t="s">
        <v>2</v>
      </c>
    </row>
    <row r="90" spans="2:35" hidden="1" x14ac:dyDescent="0.2">
      <c r="B90" s="119">
        <v>82</v>
      </c>
      <c r="C90" s="36"/>
      <c r="D90" s="36"/>
      <c r="E90" s="31"/>
      <c r="F90" s="56"/>
      <c r="G90" s="238"/>
      <c r="H90" s="238"/>
      <c r="I90" s="238"/>
      <c r="J90" s="238"/>
      <c r="K90" s="238"/>
      <c r="L90" s="238"/>
      <c r="M90" s="238"/>
      <c r="N90" s="238"/>
      <c r="O90" s="238"/>
      <c r="P90" s="238"/>
      <c r="Q90" s="57"/>
      <c r="R90" s="57"/>
      <c r="S90" s="58"/>
      <c r="T90" s="58"/>
      <c r="U90" s="58"/>
      <c r="V90" s="181">
        <f t="shared" si="34"/>
        <v>0</v>
      </c>
      <c r="W90" s="181">
        <f t="shared" si="24"/>
        <v>0</v>
      </c>
      <c r="X90" s="181">
        <f t="shared" si="25"/>
        <v>0</v>
      </c>
      <c r="Y90" s="181">
        <f t="shared" si="26"/>
        <v>0</v>
      </c>
      <c r="Z90" s="181">
        <f t="shared" si="27"/>
        <v>0</v>
      </c>
      <c r="AA90" s="181">
        <f t="shared" si="28"/>
        <v>0</v>
      </c>
      <c r="AB90" s="181">
        <f t="shared" si="29"/>
        <v>0</v>
      </c>
      <c r="AC90" s="181">
        <f t="shared" si="30"/>
        <v>0</v>
      </c>
      <c r="AD90" s="181">
        <f t="shared" si="31"/>
        <v>0</v>
      </c>
      <c r="AE90" s="181">
        <f t="shared" si="32"/>
        <v>0</v>
      </c>
      <c r="AF90" s="500">
        <f t="shared" si="36"/>
        <v>0</v>
      </c>
      <c r="AG90" s="570">
        <f t="shared" si="33"/>
        <v>0</v>
      </c>
      <c r="AH90" s="217">
        <f t="shared" si="35"/>
        <v>0</v>
      </c>
      <c r="AI90" s="236" t="s">
        <v>2</v>
      </c>
    </row>
    <row r="91" spans="2:35" hidden="1" x14ac:dyDescent="0.2">
      <c r="B91" s="119">
        <v>83</v>
      </c>
      <c r="C91" s="36"/>
      <c r="D91" s="36"/>
      <c r="E91" s="31"/>
      <c r="F91" s="56"/>
      <c r="G91" s="238"/>
      <c r="H91" s="238"/>
      <c r="I91" s="238"/>
      <c r="J91" s="238"/>
      <c r="K91" s="238"/>
      <c r="L91" s="238"/>
      <c r="M91" s="238"/>
      <c r="N91" s="238"/>
      <c r="O91" s="238"/>
      <c r="P91" s="238"/>
      <c r="Q91" s="57"/>
      <c r="R91" s="57"/>
      <c r="S91" s="58"/>
      <c r="T91" s="58"/>
      <c r="U91" s="58"/>
      <c r="V91" s="181">
        <f t="shared" si="34"/>
        <v>0</v>
      </c>
      <c r="W91" s="181">
        <f t="shared" si="24"/>
        <v>0</v>
      </c>
      <c r="X91" s="181">
        <f t="shared" si="25"/>
        <v>0</v>
      </c>
      <c r="Y91" s="181">
        <f t="shared" si="26"/>
        <v>0</v>
      </c>
      <c r="Z91" s="181">
        <f t="shared" si="27"/>
        <v>0</v>
      </c>
      <c r="AA91" s="181">
        <f t="shared" si="28"/>
        <v>0</v>
      </c>
      <c r="AB91" s="181">
        <f t="shared" si="29"/>
        <v>0</v>
      </c>
      <c r="AC91" s="181">
        <f t="shared" si="30"/>
        <v>0</v>
      </c>
      <c r="AD91" s="181">
        <f t="shared" si="31"/>
        <v>0</v>
      </c>
      <c r="AE91" s="181">
        <f t="shared" si="32"/>
        <v>0</v>
      </c>
      <c r="AF91" s="500">
        <f t="shared" si="36"/>
        <v>0</v>
      </c>
      <c r="AG91" s="570">
        <f t="shared" si="33"/>
        <v>0</v>
      </c>
      <c r="AH91" s="217">
        <f t="shared" si="35"/>
        <v>0</v>
      </c>
      <c r="AI91" s="236" t="s">
        <v>2</v>
      </c>
    </row>
    <row r="92" spans="2:35" hidden="1" x14ac:dyDescent="0.2">
      <c r="B92" s="119">
        <v>84</v>
      </c>
      <c r="C92" s="36"/>
      <c r="D92" s="36"/>
      <c r="E92" s="31"/>
      <c r="F92" s="56"/>
      <c r="G92" s="238"/>
      <c r="H92" s="238"/>
      <c r="I92" s="238"/>
      <c r="J92" s="238"/>
      <c r="K92" s="238"/>
      <c r="L92" s="238"/>
      <c r="M92" s="238"/>
      <c r="N92" s="238"/>
      <c r="O92" s="238"/>
      <c r="P92" s="238"/>
      <c r="Q92" s="57"/>
      <c r="R92" s="57"/>
      <c r="S92" s="58"/>
      <c r="T92" s="58"/>
      <c r="U92" s="58"/>
      <c r="V92" s="181">
        <f t="shared" si="34"/>
        <v>0</v>
      </c>
      <c r="W92" s="181">
        <f t="shared" si="24"/>
        <v>0</v>
      </c>
      <c r="X92" s="181">
        <f t="shared" si="25"/>
        <v>0</v>
      </c>
      <c r="Y92" s="181">
        <f t="shared" si="26"/>
        <v>0</v>
      </c>
      <c r="Z92" s="181">
        <f t="shared" si="27"/>
        <v>0</v>
      </c>
      <c r="AA92" s="181">
        <f t="shared" si="28"/>
        <v>0</v>
      </c>
      <c r="AB92" s="181">
        <f t="shared" si="29"/>
        <v>0</v>
      </c>
      <c r="AC92" s="181">
        <f t="shared" si="30"/>
        <v>0</v>
      </c>
      <c r="AD92" s="181">
        <f t="shared" si="31"/>
        <v>0</v>
      </c>
      <c r="AE92" s="181">
        <f t="shared" si="32"/>
        <v>0</v>
      </c>
      <c r="AF92" s="500">
        <f t="shared" si="36"/>
        <v>0</v>
      </c>
      <c r="AG92" s="570">
        <f t="shared" si="33"/>
        <v>0</v>
      </c>
      <c r="AH92" s="217">
        <f t="shared" si="35"/>
        <v>0</v>
      </c>
      <c r="AI92" s="236" t="s">
        <v>2</v>
      </c>
    </row>
    <row r="93" spans="2:35" hidden="1" x14ac:dyDescent="0.2">
      <c r="B93" s="119">
        <v>85</v>
      </c>
      <c r="C93" s="36"/>
      <c r="D93" s="36"/>
      <c r="E93" s="31"/>
      <c r="F93" s="56"/>
      <c r="G93" s="238"/>
      <c r="H93" s="238"/>
      <c r="I93" s="238"/>
      <c r="J93" s="238"/>
      <c r="K93" s="238"/>
      <c r="L93" s="238"/>
      <c r="M93" s="238"/>
      <c r="N93" s="238"/>
      <c r="O93" s="238"/>
      <c r="P93" s="238"/>
      <c r="Q93" s="57"/>
      <c r="R93" s="57"/>
      <c r="S93" s="58"/>
      <c r="T93" s="58"/>
      <c r="U93" s="58"/>
      <c r="V93" s="181">
        <f t="shared" si="34"/>
        <v>0</v>
      </c>
      <c r="W93" s="181">
        <f t="shared" si="24"/>
        <v>0</v>
      </c>
      <c r="X93" s="181">
        <f t="shared" si="25"/>
        <v>0</v>
      </c>
      <c r="Y93" s="181">
        <f t="shared" si="26"/>
        <v>0</v>
      </c>
      <c r="Z93" s="181">
        <f t="shared" si="27"/>
        <v>0</v>
      </c>
      <c r="AA93" s="181">
        <f t="shared" si="28"/>
        <v>0</v>
      </c>
      <c r="AB93" s="181">
        <f t="shared" si="29"/>
        <v>0</v>
      </c>
      <c r="AC93" s="181">
        <f t="shared" si="30"/>
        <v>0</v>
      </c>
      <c r="AD93" s="181">
        <f t="shared" si="31"/>
        <v>0</v>
      </c>
      <c r="AE93" s="181">
        <f t="shared" si="32"/>
        <v>0</v>
      </c>
      <c r="AF93" s="500">
        <f t="shared" si="36"/>
        <v>0</v>
      </c>
      <c r="AG93" s="570">
        <f t="shared" si="33"/>
        <v>0</v>
      </c>
      <c r="AH93" s="217">
        <f t="shared" si="35"/>
        <v>0</v>
      </c>
      <c r="AI93" s="236" t="s">
        <v>2</v>
      </c>
    </row>
    <row r="94" spans="2:35" hidden="1" x14ac:dyDescent="0.2">
      <c r="B94" s="119">
        <v>86</v>
      </c>
      <c r="C94" s="36"/>
      <c r="D94" s="36"/>
      <c r="E94" s="31"/>
      <c r="F94" s="56"/>
      <c r="G94" s="238"/>
      <c r="H94" s="238"/>
      <c r="I94" s="238"/>
      <c r="J94" s="238"/>
      <c r="K94" s="238"/>
      <c r="L94" s="238"/>
      <c r="M94" s="238"/>
      <c r="N94" s="238"/>
      <c r="O94" s="238"/>
      <c r="P94" s="238"/>
      <c r="Q94" s="57"/>
      <c r="R94" s="57"/>
      <c r="S94" s="58"/>
      <c r="T94" s="58"/>
      <c r="U94" s="58"/>
      <c r="V94" s="181">
        <f t="shared" si="34"/>
        <v>0</v>
      </c>
      <c r="W94" s="181">
        <f t="shared" si="24"/>
        <v>0</v>
      </c>
      <c r="X94" s="181">
        <f t="shared" si="25"/>
        <v>0</v>
      </c>
      <c r="Y94" s="181">
        <f t="shared" si="26"/>
        <v>0</v>
      </c>
      <c r="Z94" s="181">
        <f t="shared" si="27"/>
        <v>0</v>
      </c>
      <c r="AA94" s="181">
        <f t="shared" si="28"/>
        <v>0</v>
      </c>
      <c r="AB94" s="181">
        <f t="shared" si="29"/>
        <v>0</v>
      </c>
      <c r="AC94" s="181">
        <f t="shared" si="30"/>
        <v>0</v>
      </c>
      <c r="AD94" s="181">
        <f t="shared" si="31"/>
        <v>0</v>
      </c>
      <c r="AE94" s="181">
        <f t="shared" si="32"/>
        <v>0</v>
      </c>
      <c r="AF94" s="500">
        <f t="shared" si="36"/>
        <v>0</v>
      </c>
      <c r="AG94" s="570">
        <f t="shared" si="33"/>
        <v>0</v>
      </c>
      <c r="AH94" s="217">
        <f t="shared" si="35"/>
        <v>0</v>
      </c>
      <c r="AI94" s="236" t="s">
        <v>2</v>
      </c>
    </row>
    <row r="95" spans="2:35" hidden="1" x14ac:dyDescent="0.2">
      <c r="B95" s="119">
        <v>87</v>
      </c>
      <c r="C95" s="36"/>
      <c r="D95" s="36"/>
      <c r="E95" s="31"/>
      <c r="F95" s="56"/>
      <c r="G95" s="238"/>
      <c r="H95" s="238"/>
      <c r="I95" s="238"/>
      <c r="J95" s="238"/>
      <c r="K95" s="238"/>
      <c r="L95" s="238"/>
      <c r="M95" s="238"/>
      <c r="N95" s="238"/>
      <c r="O95" s="238"/>
      <c r="P95" s="238"/>
      <c r="Q95" s="57"/>
      <c r="R95" s="57"/>
      <c r="S95" s="58"/>
      <c r="T95" s="58"/>
      <c r="U95" s="58"/>
      <c r="V95" s="181">
        <f t="shared" si="34"/>
        <v>0</v>
      </c>
      <c r="W95" s="181">
        <f t="shared" si="24"/>
        <v>0</v>
      </c>
      <c r="X95" s="181">
        <f t="shared" si="25"/>
        <v>0</v>
      </c>
      <c r="Y95" s="181">
        <f t="shared" si="26"/>
        <v>0</v>
      </c>
      <c r="Z95" s="181">
        <f t="shared" si="27"/>
        <v>0</v>
      </c>
      <c r="AA95" s="181">
        <f t="shared" si="28"/>
        <v>0</v>
      </c>
      <c r="AB95" s="181">
        <f t="shared" si="29"/>
        <v>0</v>
      </c>
      <c r="AC95" s="181">
        <f t="shared" si="30"/>
        <v>0</v>
      </c>
      <c r="AD95" s="181">
        <f t="shared" si="31"/>
        <v>0</v>
      </c>
      <c r="AE95" s="181">
        <f t="shared" si="32"/>
        <v>0</v>
      </c>
      <c r="AF95" s="500">
        <f t="shared" si="36"/>
        <v>0</v>
      </c>
      <c r="AG95" s="570">
        <f t="shared" si="33"/>
        <v>0</v>
      </c>
      <c r="AH95" s="217">
        <f t="shared" si="35"/>
        <v>0</v>
      </c>
      <c r="AI95" s="236" t="s">
        <v>2</v>
      </c>
    </row>
    <row r="96" spans="2:35" hidden="1" x14ac:dyDescent="0.2">
      <c r="B96" s="119">
        <v>88</v>
      </c>
      <c r="C96" s="36"/>
      <c r="D96" s="36"/>
      <c r="E96" s="31"/>
      <c r="F96" s="56"/>
      <c r="G96" s="238"/>
      <c r="H96" s="238"/>
      <c r="I96" s="238"/>
      <c r="J96" s="238"/>
      <c r="K96" s="238"/>
      <c r="L96" s="238"/>
      <c r="M96" s="238"/>
      <c r="N96" s="238"/>
      <c r="O96" s="238"/>
      <c r="P96" s="238"/>
      <c r="Q96" s="57"/>
      <c r="R96" s="57"/>
      <c r="S96" s="58"/>
      <c r="T96" s="58"/>
      <c r="U96" s="58"/>
      <c r="V96" s="181">
        <f t="shared" si="34"/>
        <v>0</v>
      </c>
      <c r="W96" s="181">
        <f t="shared" si="24"/>
        <v>0</v>
      </c>
      <c r="X96" s="181">
        <f t="shared" si="25"/>
        <v>0</v>
      </c>
      <c r="Y96" s="181">
        <f t="shared" si="26"/>
        <v>0</v>
      </c>
      <c r="Z96" s="181">
        <f t="shared" si="27"/>
        <v>0</v>
      </c>
      <c r="AA96" s="181">
        <f t="shared" si="28"/>
        <v>0</v>
      </c>
      <c r="AB96" s="181">
        <f t="shared" si="29"/>
        <v>0</v>
      </c>
      <c r="AC96" s="181">
        <f t="shared" si="30"/>
        <v>0</v>
      </c>
      <c r="AD96" s="181">
        <f t="shared" si="31"/>
        <v>0</v>
      </c>
      <c r="AE96" s="181">
        <f t="shared" si="32"/>
        <v>0</v>
      </c>
      <c r="AF96" s="500">
        <f t="shared" si="36"/>
        <v>0</v>
      </c>
      <c r="AG96" s="570">
        <f t="shared" si="33"/>
        <v>0</v>
      </c>
      <c r="AH96" s="217">
        <f t="shared" si="35"/>
        <v>0</v>
      </c>
      <c r="AI96" s="236" t="s">
        <v>2</v>
      </c>
    </row>
    <row r="97" spans="2:35" hidden="1" x14ac:dyDescent="0.2">
      <c r="B97" s="119">
        <v>89</v>
      </c>
      <c r="C97" s="36"/>
      <c r="D97" s="36"/>
      <c r="E97" s="31"/>
      <c r="F97" s="56"/>
      <c r="G97" s="238"/>
      <c r="H97" s="238"/>
      <c r="I97" s="238"/>
      <c r="J97" s="238"/>
      <c r="K97" s="238"/>
      <c r="L97" s="238"/>
      <c r="M97" s="238"/>
      <c r="N97" s="238"/>
      <c r="O97" s="238"/>
      <c r="P97" s="238"/>
      <c r="Q97" s="57"/>
      <c r="R97" s="57"/>
      <c r="S97" s="58"/>
      <c r="T97" s="58"/>
      <c r="U97" s="58"/>
      <c r="V97" s="181">
        <f t="shared" si="34"/>
        <v>0</v>
      </c>
      <c r="W97" s="181">
        <f t="shared" si="24"/>
        <v>0</v>
      </c>
      <c r="X97" s="181">
        <f t="shared" si="25"/>
        <v>0</v>
      </c>
      <c r="Y97" s="181">
        <f t="shared" si="26"/>
        <v>0</v>
      </c>
      <c r="Z97" s="181">
        <f t="shared" si="27"/>
        <v>0</v>
      </c>
      <c r="AA97" s="181">
        <f t="shared" si="28"/>
        <v>0</v>
      </c>
      <c r="AB97" s="181">
        <f t="shared" si="29"/>
        <v>0</v>
      </c>
      <c r="AC97" s="181">
        <f t="shared" si="30"/>
        <v>0</v>
      </c>
      <c r="AD97" s="181">
        <f t="shared" si="31"/>
        <v>0</v>
      </c>
      <c r="AE97" s="181">
        <f t="shared" si="32"/>
        <v>0</v>
      </c>
      <c r="AF97" s="500">
        <f t="shared" si="36"/>
        <v>0</v>
      </c>
      <c r="AG97" s="570">
        <f t="shared" si="33"/>
        <v>0</v>
      </c>
      <c r="AH97" s="217">
        <f t="shared" si="35"/>
        <v>0</v>
      </c>
      <c r="AI97" s="236" t="s">
        <v>2</v>
      </c>
    </row>
    <row r="98" spans="2:35" hidden="1" x14ac:dyDescent="0.2">
      <c r="B98" s="119">
        <v>90</v>
      </c>
      <c r="C98" s="36"/>
      <c r="D98" s="36"/>
      <c r="E98" s="31"/>
      <c r="F98" s="56"/>
      <c r="G98" s="238"/>
      <c r="H98" s="238"/>
      <c r="I98" s="238"/>
      <c r="J98" s="238"/>
      <c r="K98" s="238"/>
      <c r="L98" s="238"/>
      <c r="M98" s="238"/>
      <c r="N98" s="238"/>
      <c r="O98" s="238"/>
      <c r="P98" s="238"/>
      <c r="Q98" s="57"/>
      <c r="R98" s="57"/>
      <c r="S98" s="58"/>
      <c r="T98" s="58"/>
      <c r="U98" s="58"/>
      <c r="V98" s="181">
        <f t="shared" si="34"/>
        <v>0</v>
      </c>
      <c r="W98" s="181">
        <f t="shared" si="24"/>
        <v>0</v>
      </c>
      <c r="X98" s="181">
        <f t="shared" si="25"/>
        <v>0</v>
      </c>
      <c r="Y98" s="181">
        <f t="shared" si="26"/>
        <v>0</v>
      </c>
      <c r="Z98" s="181">
        <f t="shared" si="27"/>
        <v>0</v>
      </c>
      <c r="AA98" s="181">
        <f t="shared" si="28"/>
        <v>0</v>
      </c>
      <c r="AB98" s="181">
        <f t="shared" si="29"/>
        <v>0</v>
      </c>
      <c r="AC98" s="181">
        <f t="shared" si="30"/>
        <v>0</v>
      </c>
      <c r="AD98" s="181">
        <f t="shared" si="31"/>
        <v>0</v>
      </c>
      <c r="AE98" s="181">
        <f t="shared" si="32"/>
        <v>0</v>
      </c>
      <c r="AF98" s="500">
        <f t="shared" si="36"/>
        <v>0</v>
      </c>
      <c r="AG98" s="570">
        <f t="shared" si="33"/>
        <v>0</v>
      </c>
      <c r="AH98" s="217">
        <f t="shared" si="35"/>
        <v>0</v>
      </c>
      <c r="AI98" s="236" t="s">
        <v>2</v>
      </c>
    </row>
    <row r="99" spans="2:35" hidden="1" x14ac:dyDescent="0.2">
      <c r="B99" s="119">
        <v>91</v>
      </c>
      <c r="C99" s="36"/>
      <c r="D99" s="36"/>
      <c r="E99" s="31"/>
      <c r="F99" s="56"/>
      <c r="G99" s="238"/>
      <c r="H99" s="238"/>
      <c r="I99" s="238"/>
      <c r="J99" s="238"/>
      <c r="K99" s="238"/>
      <c r="L99" s="238"/>
      <c r="M99" s="238"/>
      <c r="N99" s="238"/>
      <c r="O99" s="238"/>
      <c r="P99" s="238"/>
      <c r="Q99" s="57"/>
      <c r="R99" s="57"/>
      <c r="S99" s="58"/>
      <c r="T99" s="58"/>
      <c r="U99" s="58"/>
      <c r="V99" s="181">
        <f t="shared" si="34"/>
        <v>0</v>
      </c>
      <c r="W99" s="181">
        <f t="shared" si="24"/>
        <v>0</v>
      </c>
      <c r="X99" s="181">
        <f t="shared" si="25"/>
        <v>0</v>
      </c>
      <c r="Y99" s="181">
        <f t="shared" si="26"/>
        <v>0</v>
      </c>
      <c r="Z99" s="181">
        <f t="shared" si="27"/>
        <v>0</v>
      </c>
      <c r="AA99" s="181">
        <f t="shared" si="28"/>
        <v>0</v>
      </c>
      <c r="AB99" s="181">
        <f t="shared" si="29"/>
        <v>0</v>
      </c>
      <c r="AC99" s="181">
        <f t="shared" si="30"/>
        <v>0</v>
      </c>
      <c r="AD99" s="181">
        <f t="shared" si="31"/>
        <v>0</v>
      </c>
      <c r="AE99" s="181">
        <f t="shared" si="32"/>
        <v>0</v>
      </c>
      <c r="AF99" s="500">
        <f t="shared" si="36"/>
        <v>0</v>
      </c>
      <c r="AG99" s="570">
        <f t="shared" si="33"/>
        <v>0</v>
      </c>
      <c r="AH99" s="217">
        <f t="shared" si="35"/>
        <v>0</v>
      </c>
      <c r="AI99" s="236" t="s">
        <v>2</v>
      </c>
    </row>
    <row r="100" spans="2:35" hidden="1" x14ac:dyDescent="0.2">
      <c r="B100" s="119">
        <v>92</v>
      </c>
      <c r="C100" s="36"/>
      <c r="D100" s="36"/>
      <c r="E100" s="31"/>
      <c r="F100" s="56"/>
      <c r="G100" s="238"/>
      <c r="H100" s="238"/>
      <c r="I100" s="238"/>
      <c r="J100" s="238"/>
      <c r="K100" s="238"/>
      <c r="L100" s="238"/>
      <c r="M100" s="238"/>
      <c r="N100" s="238"/>
      <c r="O100" s="238"/>
      <c r="P100" s="238"/>
      <c r="Q100" s="57"/>
      <c r="R100" s="57"/>
      <c r="S100" s="58"/>
      <c r="T100" s="58"/>
      <c r="U100" s="58"/>
      <c r="V100" s="181">
        <f t="shared" si="34"/>
        <v>0</v>
      </c>
      <c r="W100" s="181">
        <f t="shared" si="24"/>
        <v>0</v>
      </c>
      <c r="X100" s="181">
        <f t="shared" si="25"/>
        <v>0</v>
      </c>
      <c r="Y100" s="181">
        <f t="shared" si="26"/>
        <v>0</v>
      </c>
      <c r="Z100" s="181">
        <f t="shared" si="27"/>
        <v>0</v>
      </c>
      <c r="AA100" s="181">
        <f t="shared" si="28"/>
        <v>0</v>
      </c>
      <c r="AB100" s="181">
        <f t="shared" si="29"/>
        <v>0</v>
      </c>
      <c r="AC100" s="181">
        <f t="shared" si="30"/>
        <v>0</v>
      </c>
      <c r="AD100" s="181">
        <f t="shared" si="31"/>
        <v>0</v>
      </c>
      <c r="AE100" s="181">
        <f t="shared" si="32"/>
        <v>0</v>
      </c>
      <c r="AF100" s="500">
        <f t="shared" si="36"/>
        <v>0</v>
      </c>
      <c r="AG100" s="570">
        <f t="shared" si="33"/>
        <v>0</v>
      </c>
      <c r="AH100" s="217">
        <f t="shared" si="35"/>
        <v>0</v>
      </c>
      <c r="AI100" s="236" t="s">
        <v>2</v>
      </c>
    </row>
    <row r="101" spans="2:35" hidden="1" x14ac:dyDescent="0.2">
      <c r="B101" s="119">
        <v>93</v>
      </c>
      <c r="C101" s="36"/>
      <c r="D101" s="36"/>
      <c r="E101" s="31"/>
      <c r="F101" s="56"/>
      <c r="G101" s="238"/>
      <c r="H101" s="238"/>
      <c r="I101" s="238"/>
      <c r="J101" s="238"/>
      <c r="K101" s="238"/>
      <c r="L101" s="238"/>
      <c r="M101" s="238"/>
      <c r="N101" s="238"/>
      <c r="O101" s="238"/>
      <c r="P101" s="238"/>
      <c r="Q101" s="57"/>
      <c r="R101" s="57"/>
      <c r="S101" s="58"/>
      <c r="T101" s="58"/>
      <c r="U101" s="58"/>
      <c r="V101" s="181">
        <f t="shared" si="34"/>
        <v>0</v>
      </c>
      <c r="W101" s="181">
        <f t="shared" si="24"/>
        <v>0</v>
      </c>
      <c r="X101" s="181">
        <f t="shared" si="25"/>
        <v>0</v>
      </c>
      <c r="Y101" s="181">
        <f t="shared" si="26"/>
        <v>0</v>
      </c>
      <c r="Z101" s="181">
        <f t="shared" si="27"/>
        <v>0</v>
      </c>
      <c r="AA101" s="181">
        <f t="shared" si="28"/>
        <v>0</v>
      </c>
      <c r="AB101" s="181">
        <f t="shared" si="29"/>
        <v>0</v>
      </c>
      <c r="AC101" s="181">
        <f t="shared" si="30"/>
        <v>0</v>
      </c>
      <c r="AD101" s="181">
        <f t="shared" si="31"/>
        <v>0</v>
      </c>
      <c r="AE101" s="181">
        <f t="shared" si="32"/>
        <v>0</v>
      </c>
      <c r="AF101" s="500">
        <f t="shared" si="36"/>
        <v>0</v>
      </c>
      <c r="AG101" s="570">
        <f t="shared" si="33"/>
        <v>0</v>
      </c>
      <c r="AH101" s="217">
        <f t="shared" si="35"/>
        <v>0</v>
      </c>
      <c r="AI101" s="236" t="s">
        <v>2</v>
      </c>
    </row>
    <row r="102" spans="2:35" hidden="1" x14ac:dyDescent="0.2">
      <c r="B102" s="119">
        <v>94</v>
      </c>
      <c r="C102" s="36"/>
      <c r="D102" s="36"/>
      <c r="E102" s="31"/>
      <c r="F102" s="56"/>
      <c r="G102" s="238"/>
      <c r="H102" s="238"/>
      <c r="I102" s="238"/>
      <c r="J102" s="238"/>
      <c r="K102" s="238"/>
      <c r="L102" s="238"/>
      <c r="M102" s="238"/>
      <c r="N102" s="238"/>
      <c r="O102" s="238"/>
      <c r="P102" s="238"/>
      <c r="Q102" s="57"/>
      <c r="R102" s="57"/>
      <c r="S102" s="58"/>
      <c r="T102" s="58"/>
      <c r="U102" s="58"/>
      <c r="V102" s="181">
        <f t="shared" si="34"/>
        <v>0</v>
      </c>
      <c r="W102" s="181">
        <f t="shared" si="24"/>
        <v>0</v>
      </c>
      <c r="X102" s="181">
        <f t="shared" si="25"/>
        <v>0</v>
      </c>
      <c r="Y102" s="181">
        <f t="shared" si="26"/>
        <v>0</v>
      </c>
      <c r="Z102" s="181">
        <f t="shared" si="27"/>
        <v>0</v>
      </c>
      <c r="AA102" s="181">
        <f t="shared" si="28"/>
        <v>0</v>
      </c>
      <c r="AB102" s="181">
        <f t="shared" si="29"/>
        <v>0</v>
      </c>
      <c r="AC102" s="181">
        <f t="shared" si="30"/>
        <v>0</v>
      </c>
      <c r="AD102" s="181">
        <f t="shared" si="31"/>
        <v>0</v>
      </c>
      <c r="AE102" s="181">
        <f t="shared" si="32"/>
        <v>0</v>
      </c>
      <c r="AF102" s="500">
        <f t="shared" si="36"/>
        <v>0</v>
      </c>
      <c r="AG102" s="570">
        <f t="shared" si="33"/>
        <v>0</v>
      </c>
      <c r="AH102" s="217">
        <f t="shared" si="35"/>
        <v>0</v>
      </c>
      <c r="AI102" s="236" t="s">
        <v>2</v>
      </c>
    </row>
    <row r="103" spans="2:35" hidden="1" x14ac:dyDescent="0.2">
      <c r="B103" s="119">
        <v>95</v>
      </c>
      <c r="C103" s="36"/>
      <c r="D103" s="36"/>
      <c r="E103" s="31"/>
      <c r="F103" s="56"/>
      <c r="G103" s="238"/>
      <c r="H103" s="238"/>
      <c r="I103" s="238"/>
      <c r="J103" s="238"/>
      <c r="K103" s="238"/>
      <c r="L103" s="238"/>
      <c r="M103" s="238"/>
      <c r="N103" s="238"/>
      <c r="O103" s="238"/>
      <c r="P103" s="238"/>
      <c r="Q103" s="57"/>
      <c r="R103" s="57"/>
      <c r="S103" s="58"/>
      <c r="T103" s="58"/>
      <c r="U103" s="58"/>
      <c r="V103" s="181">
        <f t="shared" si="34"/>
        <v>0</v>
      </c>
      <c r="W103" s="181">
        <f t="shared" si="24"/>
        <v>0</v>
      </c>
      <c r="X103" s="181">
        <f t="shared" si="25"/>
        <v>0</v>
      </c>
      <c r="Y103" s="181">
        <f t="shared" si="26"/>
        <v>0</v>
      </c>
      <c r="Z103" s="181">
        <f t="shared" si="27"/>
        <v>0</v>
      </c>
      <c r="AA103" s="181">
        <f t="shared" si="28"/>
        <v>0</v>
      </c>
      <c r="AB103" s="181">
        <f t="shared" si="29"/>
        <v>0</v>
      </c>
      <c r="AC103" s="181">
        <f t="shared" si="30"/>
        <v>0</v>
      </c>
      <c r="AD103" s="181">
        <f t="shared" si="31"/>
        <v>0</v>
      </c>
      <c r="AE103" s="181">
        <f t="shared" si="32"/>
        <v>0</v>
      </c>
      <c r="AF103" s="500">
        <f t="shared" si="36"/>
        <v>0</v>
      </c>
      <c r="AG103" s="570">
        <f t="shared" si="33"/>
        <v>0</v>
      </c>
      <c r="AH103" s="217">
        <f t="shared" si="35"/>
        <v>0</v>
      </c>
      <c r="AI103" s="236" t="s">
        <v>2</v>
      </c>
    </row>
    <row r="104" spans="2:35" hidden="1" x14ac:dyDescent="0.2">
      <c r="B104" s="119">
        <v>96</v>
      </c>
      <c r="C104" s="36"/>
      <c r="D104" s="36"/>
      <c r="E104" s="31"/>
      <c r="F104" s="56"/>
      <c r="G104" s="238"/>
      <c r="H104" s="238"/>
      <c r="I104" s="238"/>
      <c r="J104" s="238"/>
      <c r="K104" s="238"/>
      <c r="L104" s="238"/>
      <c r="M104" s="238"/>
      <c r="N104" s="238"/>
      <c r="O104" s="238"/>
      <c r="P104" s="238"/>
      <c r="Q104" s="57"/>
      <c r="R104" s="57"/>
      <c r="S104" s="58"/>
      <c r="T104" s="58"/>
      <c r="U104" s="58"/>
      <c r="V104" s="181">
        <f t="shared" si="34"/>
        <v>0</v>
      </c>
      <c r="W104" s="181">
        <f t="shared" si="24"/>
        <v>0</v>
      </c>
      <c r="X104" s="181">
        <f t="shared" si="25"/>
        <v>0</v>
      </c>
      <c r="Y104" s="181">
        <f t="shared" si="26"/>
        <v>0</v>
      </c>
      <c r="Z104" s="181">
        <f t="shared" si="27"/>
        <v>0</v>
      </c>
      <c r="AA104" s="181">
        <f t="shared" si="28"/>
        <v>0</v>
      </c>
      <c r="AB104" s="181">
        <f t="shared" si="29"/>
        <v>0</v>
      </c>
      <c r="AC104" s="181">
        <f t="shared" si="30"/>
        <v>0</v>
      </c>
      <c r="AD104" s="181">
        <f t="shared" si="31"/>
        <v>0</v>
      </c>
      <c r="AE104" s="181">
        <f t="shared" si="32"/>
        <v>0</v>
      </c>
      <c r="AF104" s="500">
        <f t="shared" si="36"/>
        <v>0</v>
      </c>
      <c r="AG104" s="570">
        <f t="shared" si="33"/>
        <v>0</v>
      </c>
      <c r="AH104" s="217">
        <f t="shared" si="35"/>
        <v>0</v>
      </c>
      <c r="AI104" s="236" t="s">
        <v>2</v>
      </c>
    </row>
    <row r="105" spans="2:35" hidden="1" x14ac:dyDescent="0.2">
      <c r="B105" s="119">
        <v>97</v>
      </c>
      <c r="C105" s="36"/>
      <c r="D105" s="36"/>
      <c r="E105" s="31"/>
      <c r="F105" s="56"/>
      <c r="G105" s="238"/>
      <c r="H105" s="238"/>
      <c r="I105" s="238"/>
      <c r="J105" s="238"/>
      <c r="K105" s="238"/>
      <c r="L105" s="238"/>
      <c r="M105" s="238"/>
      <c r="N105" s="238"/>
      <c r="O105" s="238"/>
      <c r="P105" s="238"/>
      <c r="Q105" s="57"/>
      <c r="R105" s="57"/>
      <c r="S105" s="58"/>
      <c r="T105" s="58"/>
      <c r="U105" s="58"/>
      <c r="V105" s="181">
        <f t="shared" si="34"/>
        <v>0</v>
      </c>
      <c r="W105" s="181">
        <f t="shared" ref="W105:W136" si="37">IF(ISERROR(YEARFRAC(end_period_1,end_period_2)),0,($F105*(1+$R105)*$H105)*(1+$Q105)^(YEARFRAC(end_period_1,end_period_2)))</f>
        <v>0</v>
      </c>
      <c r="X105" s="181">
        <f t="shared" ref="X105:X136" si="38">IF(ISERROR(YEARFRAC(end_period_1,end_period_3)),0,($F105*(1+$R105)*$I105)*(1+$Q105)^(YEARFRAC(end_period_1,end_period_3)))</f>
        <v>0</v>
      </c>
      <c r="Y105" s="181">
        <f t="shared" ref="Y105:Y136" si="39">IF(ISERROR(YEARFRAC(end_period_1,end_period_4)),0,($F105*(1+$R105)*$J105)*(1+$Q105)^(YEARFRAC(end_period_1,end_period_4)))</f>
        <v>0</v>
      </c>
      <c r="Z105" s="181">
        <f t="shared" ref="Z105:Z136" si="40">IF(ISERROR(YEARFRAC(end_period_1,end_period_5)),0,($F105*(1+$R105)*$K105)*(1+$Q105)^(YEARFRAC(end_period_1,end_period_5)))</f>
        <v>0</v>
      </c>
      <c r="AA105" s="181">
        <f t="shared" ref="AA105:AA136" si="41">IF(ISERROR(YEARFRAC(end_period_1,end_period_6)),0,($F105*(1+$R105)*$L105)*(1+$Q105)^(YEARFRAC(end_period_1,end_period_6)))</f>
        <v>0</v>
      </c>
      <c r="AB105" s="181">
        <f t="shared" ref="AB105:AB136" si="42">IF(ISERROR(YEARFRAC(end_period_1,end_period_7)),0,($F105*(1+$R105)*$M105)*(1+$Q105)^(YEARFRAC(end_period_1,end_period_7)))</f>
        <v>0</v>
      </c>
      <c r="AC105" s="181">
        <f t="shared" ref="AC105:AC136" si="43">IF(ISERROR(YEARFRAC(end_period_1,end_period_8)),0,($F105*(1+$R105)*$N105)*(1+$Q105)^(YEARFRAC(end_period_1,end_period_8)))</f>
        <v>0</v>
      </c>
      <c r="AD105" s="181">
        <f t="shared" ref="AD105:AD136" si="44">IF(ISERROR(YEARFRAC(end_period_1,end_period_9)),0,($F105*(1+$R105)*$O105)*(1+$Q105)^(YEARFRAC(end_period_1,end_period_9)))</f>
        <v>0</v>
      </c>
      <c r="AE105" s="181">
        <f t="shared" ref="AE105:AE136" si="45">IF(ISERROR(YEARFRAC(end_period_1,end_period_10)),0,($F105*(1+$R105)*$P105)*(1+$Q105)^(YEARFRAC(end_period_1,end_period_10)))</f>
        <v>0</v>
      </c>
      <c r="AF105" s="500">
        <f t="shared" si="36"/>
        <v>0</v>
      </c>
      <c r="AG105" s="570">
        <f t="shared" ref="AG105:AG136" si="46">SUM(G105:P105)</f>
        <v>0</v>
      </c>
      <c r="AH105" s="217">
        <f t="shared" si="35"/>
        <v>0</v>
      </c>
      <c r="AI105" s="236" t="s">
        <v>2</v>
      </c>
    </row>
    <row r="106" spans="2:35" hidden="1" x14ac:dyDescent="0.2">
      <c r="B106" s="119">
        <v>98</v>
      </c>
      <c r="C106" s="36"/>
      <c r="D106" s="36"/>
      <c r="E106" s="31"/>
      <c r="F106" s="56"/>
      <c r="G106" s="238"/>
      <c r="H106" s="238"/>
      <c r="I106" s="238"/>
      <c r="J106" s="238"/>
      <c r="K106" s="238"/>
      <c r="L106" s="238"/>
      <c r="M106" s="238"/>
      <c r="N106" s="238"/>
      <c r="O106" s="238"/>
      <c r="P106" s="238"/>
      <c r="Q106" s="57"/>
      <c r="R106" s="57"/>
      <c r="S106" s="58"/>
      <c r="T106" s="58"/>
      <c r="U106" s="58"/>
      <c r="V106" s="181">
        <f t="shared" si="34"/>
        <v>0</v>
      </c>
      <c r="W106" s="181">
        <f t="shared" si="37"/>
        <v>0</v>
      </c>
      <c r="X106" s="181">
        <f t="shared" si="38"/>
        <v>0</v>
      </c>
      <c r="Y106" s="181">
        <f t="shared" si="39"/>
        <v>0</v>
      </c>
      <c r="Z106" s="181">
        <f t="shared" si="40"/>
        <v>0</v>
      </c>
      <c r="AA106" s="181">
        <f t="shared" si="41"/>
        <v>0</v>
      </c>
      <c r="AB106" s="181">
        <f t="shared" si="42"/>
        <v>0</v>
      </c>
      <c r="AC106" s="181">
        <f t="shared" si="43"/>
        <v>0</v>
      </c>
      <c r="AD106" s="181">
        <f t="shared" si="44"/>
        <v>0</v>
      </c>
      <c r="AE106" s="181">
        <f t="shared" si="45"/>
        <v>0</v>
      </c>
      <c r="AF106" s="500">
        <f t="shared" si="36"/>
        <v>0</v>
      </c>
      <c r="AG106" s="570">
        <f t="shared" si="46"/>
        <v>0</v>
      </c>
      <c r="AH106" s="217">
        <f t="shared" si="35"/>
        <v>0</v>
      </c>
      <c r="AI106" s="236" t="s">
        <v>2</v>
      </c>
    </row>
    <row r="107" spans="2:35" hidden="1" x14ac:dyDescent="0.2">
      <c r="B107" s="119">
        <v>99</v>
      </c>
      <c r="C107" s="36"/>
      <c r="D107" s="36"/>
      <c r="E107" s="31"/>
      <c r="F107" s="56"/>
      <c r="G107" s="238"/>
      <c r="H107" s="238"/>
      <c r="I107" s="238"/>
      <c r="J107" s="238"/>
      <c r="K107" s="238"/>
      <c r="L107" s="238"/>
      <c r="M107" s="238"/>
      <c r="N107" s="238"/>
      <c r="O107" s="238"/>
      <c r="P107" s="238"/>
      <c r="Q107" s="57"/>
      <c r="R107" s="57"/>
      <c r="S107" s="58"/>
      <c r="T107" s="58"/>
      <c r="U107" s="58"/>
      <c r="V107" s="181">
        <f t="shared" si="34"/>
        <v>0</v>
      </c>
      <c r="W107" s="181">
        <f t="shared" si="37"/>
        <v>0</v>
      </c>
      <c r="X107" s="181">
        <f t="shared" si="38"/>
        <v>0</v>
      </c>
      <c r="Y107" s="181">
        <f t="shared" si="39"/>
        <v>0</v>
      </c>
      <c r="Z107" s="181">
        <f t="shared" si="40"/>
        <v>0</v>
      </c>
      <c r="AA107" s="181">
        <f t="shared" si="41"/>
        <v>0</v>
      </c>
      <c r="AB107" s="181">
        <f t="shared" si="42"/>
        <v>0</v>
      </c>
      <c r="AC107" s="181">
        <f t="shared" si="43"/>
        <v>0</v>
      </c>
      <c r="AD107" s="181">
        <f t="shared" si="44"/>
        <v>0</v>
      </c>
      <c r="AE107" s="181">
        <f t="shared" si="45"/>
        <v>0</v>
      </c>
      <c r="AF107" s="500">
        <f t="shared" si="36"/>
        <v>0</v>
      </c>
      <c r="AG107" s="570">
        <f t="shared" si="46"/>
        <v>0</v>
      </c>
      <c r="AH107" s="217">
        <f t="shared" si="35"/>
        <v>0</v>
      </c>
      <c r="AI107" s="236" t="s">
        <v>2</v>
      </c>
    </row>
    <row r="108" spans="2:35" hidden="1" x14ac:dyDescent="0.2">
      <c r="B108" s="119">
        <v>100</v>
      </c>
      <c r="C108" s="36"/>
      <c r="D108" s="36"/>
      <c r="E108" s="31"/>
      <c r="F108" s="56"/>
      <c r="G108" s="238"/>
      <c r="H108" s="238"/>
      <c r="I108" s="238"/>
      <c r="J108" s="238"/>
      <c r="K108" s="238"/>
      <c r="L108" s="238"/>
      <c r="M108" s="238"/>
      <c r="N108" s="238"/>
      <c r="O108" s="238"/>
      <c r="P108" s="238"/>
      <c r="Q108" s="57"/>
      <c r="R108" s="57"/>
      <c r="S108" s="58"/>
      <c r="T108" s="58"/>
      <c r="U108" s="58"/>
      <c r="V108" s="181">
        <f t="shared" si="34"/>
        <v>0</v>
      </c>
      <c r="W108" s="181">
        <f t="shared" si="37"/>
        <v>0</v>
      </c>
      <c r="X108" s="181">
        <f t="shared" si="38"/>
        <v>0</v>
      </c>
      <c r="Y108" s="181">
        <f t="shared" si="39"/>
        <v>0</v>
      </c>
      <c r="Z108" s="181">
        <f t="shared" si="40"/>
        <v>0</v>
      </c>
      <c r="AA108" s="181">
        <f t="shared" si="41"/>
        <v>0</v>
      </c>
      <c r="AB108" s="181">
        <f t="shared" si="42"/>
        <v>0</v>
      </c>
      <c r="AC108" s="181">
        <f t="shared" si="43"/>
        <v>0</v>
      </c>
      <c r="AD108" s="181">
        <f t="shared" si="44"/>
        <v>0</v>
      </c>
      <c r="AE108" s="181">
        <f t="shared" si="45"/>
        <v>0</v>
      </c>
      <c r="AF108" s="500">
        <f t="shared" si="36"/>
        <v>0</v>
      </c>
      <c r="AG108" s="570">
        <f t="shared" si="46"/>
        <v>0</v>
      </c>
      <c r="AH108" s="217">
        <f t="shared" si="35"/>
        <v>0</v>
      </c>
      <c r="AI108" s="236" t="s">
        <v>2</v>
      </c>
    </row>
    <row r="109" spans="2:35" hidden="1" x14ac:dyDescent="0.2">
      <c r="B109" s="119">
        <v>101</v>
      </c>
      <c r="C109" s="36"/>
      <c r="D109" s="36"/>
      <c r="E109" s="31"/>
      <c r="F109" s="56"/>
      <c r="G109" s="238"/>
      <c r="H109" s="238"/>
      <c r="I109" s="238"/>
      <c r="J109" s="238"/>
      <c r="K109" s="238"/>
      <c r="L109" s="238"/>
      <c r="M109" s="238"/>
      <c r="N109" s="238"/>
      <c r="O109" s="238"/>
      <c r="P109" s="238"/>
      <c r="Q109" s="57"/>
      <c r="R109" s="57"/>
      <c r="S109" s="58"/>
      <c r="T109" s="58"/>
      <c r="U109" s="58"/>
      <c r="V109" s="181">
        <f t="shared" si="34"/>
        <v>0</v>
      </c>
      <c r="W109" s="181">
        <f t="shared" si="37"/>
        <v>0</v>
      </c>
      <c r="X109" s="181">
        <f t="shared" si="38"/>
        <v>0</v>
      </c>
      <c r="Y109" s="181">
        <f t="shared" si="39"/>
        <v>0</v>
      </c>
      <c r="Z109" s="181">
        <f t="shared" si="40"/>
        <v>0</v>
      </c>
      <c r="AA109" s="181">
        <f t="shared" si="41"/>
        <v>0</v>
      </c>
      <c r="AB109" s="181">
        <f t="shared" si="42"/>
        <v>0</v>
      </c>
      <c r="AC109" s="181">
        <f t="shared" si="43"/>
        <v>0</v>
      </c>
      <c r="AD109" s="181">
        <f t="shared" si="44"/>
        <v>0</v>
      </c>
      <c r="AE109" s="181">
        <f t="shared" si="45"/>
        <v>0</v>
      </c>
      <c r="AF109" s="500">
        <f t="shared" si="36"/>
        <v>0</v>
      </c>
      <c r="AG109" s="570">
        <f t="shared" si="46"/>
        <v>0</v>
      </c>
      <c r="AH109" s="217">
        <f t="shared" si="35"/>
        <v>0</v>
      </c>
      <c r="AI109" s="236" t="s">
        <v>2</v>
      </c>
    </row>
    <row r="110" spans="2:35" hidden="1" x14ac:dyDescent="0.2">
      <c r="B110" s="119">
        <v>102</v>
      </c>
      <c r="C110" s="36"/>
      <c r="D110" s="36"/>
      <c r="E110" s="31"/>
      <c r="F110" s="56"/>
      <c r="G110" s="238"/>
      <c r="H110" s="238"/>
      <c r="I110" s="238"/>
      <c r="J110" s="238"/>
      <c r="K110" s="238"/>
      <c r="L110" s="238"/>
      <c r="M110" s="238"/>
      <c r="N110" s="238"/>
      <c r="O110" s="238"/>
      <c r="P110" s="238"/>
      <c r="Q110" s="57"/>
      <c r="R110" s="57"/>
      <c r="S110" s="58"/>
      <c r="T110" s="58"/>
      <c r="U110" s="58"/>
      <c r="V110" s="181">
        <f t="shared" si="34"/>
        <v>0</v>
      </c>
      <c r="W110" s="181">
        <f t="shared" si="37"/>
        <v>0</v>
      </c>
      <c r="X110" s="181">
        <f t="shared" si="38"/>
        <v>0</v>
      </c>
      <c r="Y110" s="181">
        <f t="shared" si="39"/>
        <v>0</v>
      </c>
      <c r="Z110" s="181">
        <f t="shared" si="40"/>
        <v>0</v>
      </c>
      <c r="AA110" s="181">
        <f t="shared" si="41"/>
        <v>0</v>
      </c>
      <c r="AB110" s="181">
        <f t="shared" si="42"/>
        <v>0</v>
      </c>
      <c r="AC110" s="181">
        <f t="shared" si="43"/>
        <v>0</v>
      </c>
      <c r="AD110" s="181">
        <f t="shared" si="44"/>
        <v>0</v>
      </c>
      <c r="AE110" s="181">
        <f t="shared" si="45"/>
        <v>0</v>
      </c>
      <c r="AF110" s="500">
        <f t="shared" si="36"/>
        <v>0</v>
      </c>
      <c r="AG110" s="570">
        <f t="shared" si="46"/>
        <v>0</v>
      </c>
      <c r="AH110" s="217">
        <f t="shared" si="35"/>
        <v>0</v>
      </c>
      <c r="AI110" s="236" t="s">
        <v>2</v>
      </c>
    </row>
    <row r="111" spans="2:35" hidden="1" x14ac:dyDescent="0.2">
      <c r="B111" s="119">
        <v>103</v>
      </c>
      <c r="C111" s="36"/>
      <c r="D111" s="36"/>
      <c r="E111" s="31"/>
      <c r="F111" s="56"/>
      <c r="G111" s="238"/>
      <c r="H111" s="238"/>
      <c r="I111" s="238"/>
      <c r="J111" s="238"/>
      <c r="K111" s="238"/>
      <c r="L111" s="238"/>
      <c r="M111" s="238"/>
      <c r="N111" s="238"/>
      <c r="O111" s="238"/>
      <c r="P111" s="238"/>
      <c r="Q111" s="57"/>
      <c r="R111" s="57"/>
      <c r="S111" s="58"/>
      <c r="T111" s="58"/>
      <c r="U111" s="58"/>
      <c r="V111" s="181">
        <f t="shared" si="34"/>
        <v>0</v>
      </c>
      <c r="W111" s="181">
        <f t="shared" si="37"/>
        <v>0</v>
      </c>
      <c r="X111" s="181">
        <f t="shared" si="38"/>
        <v>0</v>
      </c>
      <c r="Y111" s="181">
        <f t="shared" si="39"/>
        <v>0</v>
      </c>
      <c r="Z111" s="181">
        <f t="shared" si="40"/>
        <v>0</v>
      </c>
      <c r="AA111" s="181">
        <f t="shared" si="41"/>
        <v>0</v>
      </c>
      <c r="AB111" s="181">
        <f t="shared" si="42"/>
        <v>0</v>
      </c>
      <c r="AC111" s="181">
        <f t="shared" si="43"/>
        <v>0</v>
      </c>
      <c r="AD111" s="181">
        <f t="shared" si="44"/>
        <v>0</v>
      </c>
      <c r="AE111" s="181">
        <f t="shared" si="45"/>
        <v>0</v>
      </c>
      <c r="AF111" s="500">
        <f t="shared" si="36"/>
        <v>0</v>
      </c>
      <c r="AG111" s="570">
        <f t="shared" si="46"/>
        <v>0</v>
      </c>
      <c r="AH111" s="217">
        <f t="shared" si="35"/>
        <v>0</v>
      </c>
      <c r="AI111" s="236" t="s">
        <v>2</v>
      </c>
    </row>
    <row r="112" spans="2:35" hidden="1" x14ac:dyDescent="0.2">
      <c r="B112" s="119">
        <v>104</v>
      </c>
      <c r="C112" s="36"/>
      <c r="D112" s="36"/>
      <c r="E112" s="31"/>
      <c r="F112" s="56"/>
      <c r="G112" s="238"/>
      <c r="H112" s="238"/>
      <c r="I112" s="238"/>
      <c r="J112" s="238"/>
      <c r="K112" s="238"/>
      <c r="L112" s="238"/>
      <c r="M112" s="238"/>
      <c r="N112" s="238"/>
      <c r="O112" s="238"/>
      <c r="P112" s="238"/>
      <c r="Q112" s="57"/>
      <c r="R112" s="57"/>
      <c r="S112" s="58"/>
      <c r="T112" s="58"/>
      <c r="U112" s="58"/>
      <c r="V112" s="181">
        <f t="shared" si="34"/>
        <v>0</v>
      </c>
      <c r="W112" s="181">
        <f t="shared" si="37"/>
        <v>0</v>
      </c>
      <c r="X112" s="181">
        <f t="shared" si="38"/>
        <v>0</v>
      </c>
      <c r="Y112" s="181">
        <f t="shared" si="39"/>
        <v>0</v>
      </c>
      <c r="Z112" s="181">
        <f t="shared" si="40"/>
        <v>0</v>
      </c>
      <c r="AA112" s="181">
        <f t="shared" si="41"/>
        <v>0</v>
      </c>
      <c r="AB112" s="181">
        <f t="shared" si="42"/>
        <v>0</v>
      </c>
      <c r="AC112" s="181">
        <f t="shared" si="43"/>
        <v>0</v>
      </c>
      <c r="AD112" s="181">
        <f t="shared" si="44"/>
        <v>0</v>
      </c>
      <c r="AE112" s="181">
        <f t="shared" si="45"/>
        <v>0</v>
      </c>
      <c r="AF112" s="500">
        <f t="shared" si="36"/>
        <v>0</v>
      </c>
      <c r="AG112" s="570">
        <f t="shared" si="46"/>
        <v>0</v>
      </c>
      <c r="AH112" s="217">
        <f t="shared" si="35"/>
        <v>0</v>
      </c>
      <c r="AI112" s="236" t="s">
        <v>2</v>
      </c>
    </row>
    <row r="113" spans="2:35" hidden="1" x14ac:dyDescent="0.2">
      <c r="B113" s="119">
        <v>105</v>
      </c>
      <c r="C113" s="36"/>
      <c r="D113" s="36"/>
      <c r="E113" s="31"/>
      <c r="F113" s="56"/>
      <c r="G113" s="238"/>
      <c r="H113" s="238"/>
      <c r="I113" s="238"/>
      <c r="J113" s="238"/>
      <c r="K113" s="238"/>
      <c r="L113" s="238"/>
      <c r="M113" s="238"/>
      <c r="N113" s="238"/>
      <c r="O113" s="238"/>
      <c r="P113" s="238"/>
      <c r="Q113" s="57"/>
      <c r="R113" s="57"/>
      <c r="S113" s="58"/>
      <c r="T113" s="58"/>
      <c r="U113" s="58"/>
      <c r="V113" s="181">
        <f t="shared" si="34"/>
        <v>0</v>
      </c>
      <c r="W113" s="181">
        <f t="shared" si="37"/>
        <v>0</v>
      </c>
      <c r="X113" s="181">
        <f t="shared" si="38"/>
        <v>0</v>
      </c>
      <c r="Y113" s="181">
        <f t="shared" si="39"/>
        <v>0</v>
      </c>
      <c r="Z113" s="181">
        <f t="shared" si="40"/>
        <v>0</v>
      </c>
      <c r="AA113" s="181">
        <f t="shared" si="41"/>
        <v>0</v>
      </c>
      <c r="AB113" s="181">
        <f t="shared" si="42"/>
        <v>0</v>
      </c>
      <c r="AC113" s="181">
        <f t="shared" si="43"/>
        <v>0</v>
      </c>
      <c r="AD113" s="181">
        <f t="shared" si="44"/>
        <v>0</v>
      </c>
      <c r="AE113" s="181">
        <f t="shared" si="45"/>
        <v>0</v>
      </c>
      <c r="AF113" s="500">
        <f t="shared" si="36"/>
        <v>0</v>
      </c>
      <c r="AG113" s="570">
        <f t="shared" si="46"/>
        <v>0</v>
      </c>
      <c r="AH113" s="217">
        <f t="shared" si="35"/>
        <v>0</v>
      </c>
      <c r="AI113" s="236" t="s">
        <v>2</v>
      </c>
    </row>
    <row r="114" spans="2:35" hidden="1" x14ac:dyDescent="0.2">
      <c r="B114" s="119">
        <v>106</v>
      </c>
      <c r="C114" s="36"/>
      <c r="D114" s="36"/>
      <c r="E114" s="31"/>
      <c r="F114" s="56"/>
      <c r="G114" s="238"/>
      <c r="H114" s="238"/>
      <c r="I114" s="238"/>
      <c r="J114" s="238"/>
      <c r="K114" s="238"/>
      <c r="L114" s="238"/>
      <c r="M114" s="238"/>
      <c r="N114" s="238"/>
      <c r="O114" s="238"/>
      <c r="P114" s="238"/>
      <c r="Q114" s="57"/>
      <c r="R114" s="57"/>
      <c r="S114" s="58"/>
      <c r="T114" s="58"/>
      <c r="U114" s="58"/>
      <c r="V114" s="181">
        <f t="shared" si="34"/>
        <v>0</v>
      </c>
      <c r="W114" s="181">
        <f t="shared" si="37"/>
        <v>0</v>
      </c>
      <c r="X114" s="181">
        <f t="shared" si="38"/>
        <v>0</v>
      </c>
      <c r="Y114" s="181">
        <f t="shared" si="39"/>
        <v>0</v>
      </c>
      <c r="Z114" s="181">
        <f t="shared" si="40"/>
        <v>0</v>
      </c>
      <c r="AA114" s="181">
        <f t="shared" si="41"/>
        <v>0</v>
      </c>
      <c r="AB114" s="181">
        <f t="shared" si="42"/>
        <v>0</v>
      </c>
      <c r="AC114" s="181">
        <f t="shared" si="43"/>
        <v>0</v>
      </c>
      <c r="AD114" s="181">
        <f t="shared" si="44"/>
        <v>0</v>
      </c>
      <c r="AE114" s="181">
        <f t="shared" si="45"/>
        <v>0</v>
      </c>
      <c r="AF114" s="500">
        <f t="shared" si="36"/>
        <v>0</v>
      </c>
      <c r="AG114" s="570">
        <f t="shared" si="46"/>
        <v>0</v>
      </c>
      <c r="AH114" s="217">
        <f t="shared" si="35"/>
        <v>0</v>
      </c>
      <c r="AI114" s="236" t="s">
        <v>2</v>
      </c>
    </row>
    <row r="115" spans="2:35" hidden="1" x14ac:dyDescent="0.2">
      <c r="B115" s="119">
        <v>107</v>
      </c>
      <c r="C115" s="36"/>
      <c r="D115" s="36"/>
      <c r="E115" s="31"/>
      <c r="F115" s="56"/>
      <c r="G115" s="238"/>
      <c r="H115" s="238"/>
      <c r="I115" s="238"/>
      <c r="J115" s="238"/>
      <c r="K115" s="238"/>
      <c r="L115" s="238"/>
      <c r="M115" s="238"/>
      <c r="N115" s="238"/>
      <c r="O115" s="238"/>
      <c r="P115" s="238"/>
      <c r="Q115" s="57"/>
      <c r="R115" s="57"/>
      <c r="S115" s="58"/>
      <c r="T115" s="58"/>
      <c r="U115" s="58"/>
      <c r="V115" s="181">
        <f t="shared" si="34"/>
        <v>0</v>
      </c>
      <c r="W115" s="181">
        <f t="shared" si="37"/>
        <v>0</v>
      </c>
      <c r="X115" s="181">
        <f t="shared" si="38"/>
        <v>0</v>
      </c>
      <c r="Y115" s="181">
        <f t="shared" si="39"/>
        <v>0</v>
      </c>
      <c r="Z115" s="181">
        <f t="shared" si="40"/>
        <v>0</v>
      </c>
      <c r="AA115" s="181">
        <f t="shared" si="41"/>
        <v>0</v>
      </c>
      <c r="AB115" s="181">
        <f t="shared" si="42"/>
        <v>0</v>
      </c>
      <c r="AC115" s="181">
        <f t="shared" si="43"/>
        <v>0</v>
      </c>
      <c r="AD115" s="181">
        <f t="shared" si="44"/>
        <v>0</v>
      </c>
      <c r="AE115" s="181">
        <f t="shared" si="45"/>
        <v>0</v>
      </c>
      <c r="AF115" s="500">
        <f t="shared" si="36"/>
        <v>0</v>
      </c>
      <c r="AG115" s="570">
        <f t="shared" si="46"/>
        <v>0</v>
      </c>
      <c r="AH115" s="217">
        <f t="shared" si="35"/>
        <v>0</v>
      </c>
      <c r="AI115" s="236" t="s">
        <v>2</v>
      </c>
    </row>
    <row r="116" spans="2:35" hidden="1" x14ac:dyDescent="0.2">
      <c r="B116" s="119">
        <v>108</v>
      </c>
      <c r="C116" s="36"/>
      <c r="D116" s="36"/>
      <c r="E116" s="31"/>
      <c r="F116" s="56"/>
      <c r="G116" s="238"/>
      <c r="H116" s="238"/>
      <c r="I116" s="238"/>
      <c r="J116" s="238"/>
      <c r="K116" s="238"/>
      <c r="L116" s="238"/>
      <c r="M116" s="238"/>
      <c r="N116" s="238"/>
      <c r="O116" s="238"/>
      <c r="P116" s="238"/>
      <c r="Q116" s="57"/>
      <c r="R116" s="57"/>
      <c r="S116" s="58"/>
      <c r="T116" s="58"/>
      <c r="U116" s="58"/>
      <c r="V116" s="181">
        <f t="shared" si="34"/>
        <v>0</v>
      </c>
      <c r="W116" s="181">
        <f t="shared" si="37"/>
        <v>0</v>
      </c>
      <c r="X116" s="181">
        <f t="shared" si="38"/>
        <v>0</v>
      </c>
      <c r="Y116" s="181">
        <f t="shared" si="39"/>
        <v>0</v>
      </c>
      <c r="Z116" s="181">
        <f t="shared" si="40"/>
        <v>0</v>
      </c>
      <c r="AA116" s="181">
        <f t="shared" si="41"/>
        <v>0</v>
      </c>
      <c r="AB116" s="181">
        <f t="shared" si="42"/>
        <v>0</v>
      </c>
      <c r="AC116" s="181">
        <f t="shared" si="43"/>
        <v>0</v>
      </c>
      <c r="AD116" s="181">
        <f t="shared" si="44"/>
        <v>0</v>
      </c>
      <c r="AE116" s="181">
        <f t="shared" si="45"/>
        <v>0</v>
      </c>
      <c r="AF116" s="500">
        <f t="shared" si="36"/>
        <v>0</v>
      </c>
      <c r="AG116" s="570">
        <f t="shared" si="46"/>
        <v>0</v>
      </c>
      <c r="AH116" s="217">
        <f t="shared" si="35"/>
        <v>0</v>
      </c>
      <c r="AI116" s="236" t="s">
        <v>2</v>
      </c>
    </row>
    <row r="117" spans="2:35" hidden="1" x14ac:dyDescent="0.2">
      <c r="B117" s="119">
        <v>109</v>
      </c>
      <c r="C117" s="36"/>
      <c r="D117" s="36"/>
      <c r="E117" s="31"/>
      <c r="F117" s="56"/>
      <c r="G117" s="238"/>
      <c r="H117" s="238"/>
      <c r="I117" s="238"/>
      <c r="J117" s="238"/>
      <c r="K117" s="238"/>
      <c r="L117" s="238"/>
      <c r="M117" s="238"/>
      <c r="N117" s="238"/>
      <c r="O117" s="238"/>
      <c r="P117" s="238"/>
      <c r="Q117" s="57"/>
      <c r="R117" s="57"/>
      <c r="S117" s="58"/>
      <c r="T117" s="58"/>
      <c r="U117" s="58"/>
      <c r="V117" s="181">
        <f t="shared" si="34"/>
        <v>0</v>
      </c>
      <c r="W117" s="181">
        <f t="shared" si="37"/>
        <v>0</v>
      </c>
      <c r="X117" s="181">
        <f t="shared" si="38"/>
        <v>0</v>
      </c>
      <c r="Y117" s="181">
        <f t="shared" si="39"/>
        <v>0</v>
      </c>
      <c r="Z117" s="181">
        <f t="shared" si="40"/>
        <v>0</v>
      </c>
      <c r="AA117" s="181">
        <f t="shared" si="41"/>
        <v>0</v>
      </c>
      <c r="AB117" s="181">
        <f t="shared" si="42"/>
        <v>0</v>
      </c>
      <c r="AC117" s="181">
        <f t="shared" si="43"/>
        <v>0</v>
      </c>
      <c r="AD117" s="181">
        <f t="shared" si="44"/>
        <v>0</v>
      </c>
      <c r="AE117" s="181">
        <f t="shared" si="45"/>
        <v>0</v>
      </c>
      <c r="AF117" s="500">
        <f t="shared" si="36"/>
        <v>0</v>
      </c>
      <c r="AG117" s="570">
        <f t="shared" si="46"/>
        <v>0</v>
      </c>
      <c r="AH117" s="217">
        <f t="shared" si="35"/>
        <v>0</v>
      </c>
      <c r="AI117" s="236" t="s">
        <v>2</v>
      </c>
    </row>
    <row r="118" spans="2:35" hidden="1" x14ac:dyDescent="0.2">
      <c r="B118" s="119">
        <v>110</v>
      </c>
      <c r="C118" s="36"/>
      <c r="D118" s="36"/>
      <c r="E118" s="31"/>
      <c r="F118" s="56"/>
      <c r="G118" s="238"/>
      <c r="H118" s="238"/>
      <c r="I118" s="238"/>
      <c r="J118" s="238"/>
      <c r="K118" s="238"/>
      <c r="L118" s="238"/>
      <c r="M118" s="238"/>
      <c r="N118" s="238"/>
      <c r="O118" s="238"/>
      <c r="P118" s="238"/>
      <c r="Q118" s="57"/>
      <c r="R118" s="57"/>
      <c r="S118" s="58"/>
      <c r="T118" s="58"/>
      <c r="U118" s="58"/>
      <c r="V118" s="181">
        <f t="shared" si="34"/>
        <v>0</v>
      </c>
      <c r="W118" s="181">
        <f t="shared" si="37"/>
        <v>0</v>
      </c>
      <c r="X118" s="181">
        <f t="shared" si="38"/>
        <v>0</v>
      </c>
      <c r="Y118" s="181">
        <f t="shared" si="39"/>
        <v>0</v>
      </c>
      <c r="Z118" s="181">
        <f t="shared" si="40"/>
        <v>0</v>
      </c>
      <c r="AA118" s="181">
        <f t="shared" si="41"/>
        <v>0</v>
      </c>
      <c r="AB118" s="181">
        <f t="shared" si="42"/>
        <v>0</v>
      </c>
      <c r="AC118" s="181">
        <f t="shared" si="43"/>
        <v>0</v>
      </c>
      <c r="AD118" s="181">
        <f t="shared" si="44"/>
        <v>0</v>
      </c>
      <c r="AE118" s="181">
        <f t="shared" si="45"/>
        <v>0</v>
      </c>
      <c r="AF118" s="500">
        <f t="shared" si="36"/>
        <v>0</v>
      </c>
      <c r="AG118" s="570">
        <f t="shared" si="46"/>
        <v>0</v>
      </c>
      <c r="AH118" s="217">
        <f t="shared" si="35"/>
        <v>0</v>
      </c>
      <c r="AI118" s="236" t="s">
        <v>2</v>
      </c>
    </row>
    <row r="119" spans="2:35" hidden="1" x14ac:dyDescent="0.2">
      <c r="B119" s="119">
        <v>111</v>
      </c>
      <c r="C119" s="36"/>
      <c r="D119" s="36"/>
      <c r="E119" s="31"/>
      <c r="F119" s="56"/>
      <c r="G119" s="238"/>
      <c r="H119" s="238"/>
      <c r="I119" s="238"/>
      <c r="J119" s="238"/>
      <c r="K119" s="238"/>
      <c r="L119" s="238"/>
      <c r="M119" s="238"/>
      <c r="N119" s="238"/>
      <c r="O119" s="238"/>
      <c r="P119" s="238"/>
      <c r="Q119" s="57"/>
      <c r="R119" s="57"/>
      <c r="S119" s="58"/>
      <c r="T119" s="58"/>
      <c r="U119" s="58"/>
      <c r="V119" s="181">
        <f t="shared" si="34"/>
        <v>0</v>
      </c>
      <c r="W119" s="181">
        <f t="shared" si="37"/>
        <v>0</v>
      </c>
      <c r="X119" s="181">
        <f t="shared" si="38"/>
        <v>0</v>
      </c>
      <c r="Y119" s="181">
        <f t="shared" si="39"/>
        <v>0</v>
      </c>
      <c r="Z119" s="181">
        <f t="shared" si="40"/>
        <v>0</v>
      </c>
      <c r="AA119" s="181">
        <f t="shared" si="41"/>
        <v>0</v>
      </c>
      <c r="AB119" s="181">
        <f t="shared" si="42"/>
        <v>0</v>
      </c>
      <c r="AC119" s="181">
        <f t="shared" si="43"/>
        <v>0</v>
      </c>
      <c r="AD119" s="181">
        <f t="shared" si="44"/>
        <v>0</v>
      </c>
      <c r="AE119" s="181">
        <f t="shared" si="45"/>
        <v>0</v>
      </c>
      <c r="AF119" s="500">
        <f t="shared" si="36"/>
        <v>0</v>
      </c>
      <c r="AG119" s="570">
        <f t="shared" si="46"/>
        <v>0</v>
      </c>
      <c r="AH119" s="217">
        <f t="shared" si="35"/>
        <v>0</v>
      </c>
      <c r="AI119" s="236" t="s">
        <v>2</v>
      </c>
    </row>
    <row r="120" spans="2:35" hidden="1" x14ac:dyDescent="0.2">
      <c r="B120" s="119">
        <v>112</v>
      </c>
      <c r="C120" s="36"/>
      <c r="D120" s="36"/>
      <c r="E120" s="31"/>
      <c r="F120" s="56"/>
      <c r="G120" s="238"/>
      <c r="H120" s="238"/>
      <c r="I120" s="238"/>
      <c r="J120" s="238"/>
      <c r="K120" s="238"/>
      <c r="L120" s="238"/>
      <c r="M120" s="238"/>
      <c r="N120" s="238"/>
      <c r="O120" s="238"/>
      <c r="P120" s="238"/>
      <c r="Q120" s="57"/>
      <c r="R120" s="57"/>
      <c r="S120" s="58"/>
      <c r="T120" s="58"/>
      <c r="U120" s="58"/>
      <c r="V120" s="181">
        <f t="shared" si="34"/>
        <v>0</v>
      </c>
      <c r="W120" s="181">
        <f t="shared" si="37"/>
        <v>0</v>
      </c>
      <c r="X120" s="181">
        <f t="shared" si="38"/>
        <v>0</v>
      </c>
      <c r="Y120" s="181">
        <f t="shared" si="39"/>
        <v>0</v>
      </c>
      <c r="Z120" s="181">
        <f t="shared" si="40"/>
        <v>0</v>
      </c>
      <c r="AA120" s="181">
        <f t="shared" si="41"/>
        <v>0</v>
      </c>
      <c r="AB120" s="181">
        <f t="shared" si="42"/>
        <v>0</v>
      </c>
      <c r="AC120" s="181">
        <f t="shared" si="43"/>
        <v>0</v>
      </c>
      <c r="AD120" s="181">
        <f t="shared" si="44"/>
        <v>0</v>
      </c>
      <c r="AE120" s="181">
        <f t="shared" si="45"/>
        <v>0</v>
      </c>
      <c r="AF120" s="500">
        <f t="shared" si="36"/>
        <v>0</v>
      </c>
      <c r="AG120" s="570">
        <f t="shared" si="46"/>
        <v>0</v>
      </c>
      <c r="AH120" s="217">
        <f t="shared" si="35"/>
        <v>0</v>
      </c>
      <c r="AI120" s="236" t="s">
        <v>2</v>
      </c>
    </row>
    <row r="121" spans="2:35" hidden="1" x14ac:dyDescent="0.2">
      <c r="B121" s="119">
        <v>113</v>
      </c>
      <c r="C121" s="36"/>
      <c r="D121" s="36"/>
      <c r="E121" s="31"/>
      <c r="F121" s="56"/>
      <c r="G121" s="238"/>
      <c r="H121" s="238"/>
      <c r="I121" s="238"/>
      <c r="J121" s="238"/>
      <c r="K121" s="238"/>
      <c r="L121" s="238"/>
      <c r="M121" s="238"/>
      <c r="N121" s="238"/>
      <c r="O121" s="238"/>
      <c r="P121" s="238"/>
      <c r="Q121" s="57"/>
      <c r="R121" s="57"/>
      <c r="S121" s="58"/>
      <c r="T121" s="58"/>
      <c r="U121" s="58"/>
      <c r="V121" s="181">
        <f t="shared" si="34"/>
        <v>0</v>
      </c>
      <c r="W121" s="181">
        <f t="shared" si="37"/>
        <v>0</v>
      </c>
      <c r="X121" s="181">
        <f t="shared" si="38"/>
        <v>0</v>
      </c>
      <c r="Y121" s="181">
        <f t="shared" si="39"/>
        <v>0</v>
      </c>
      <c r="Z121" s="181">
        <f t="shared" si="40"/>
        <v>0</v>
      </c>
      <c r="AA121" s="181">
        <f t="shared" si="41"/>
        <v>0</v>
      </c>
      <c r="AB121" s="181">
        <f t="shared" si="42"/>
        <v>0</v>
      </c>
      <c r="AC121" s="181">
        <f t="shared" si="43"/>
        <v>0</v>
      </c>
      <c r="AD121" s="181">
        <f t="shared" si="44"/>
        <v>0</v>
      </c>
      <c r="AE121" s="181">
        <f t="shared" si="45"/>
        <v>0</v>
      </c>
      <c r="AF121" s="500">
        <f t="shared" si="36"/>
        <v>0</v>
      </c>
      <c r="AG121" s="570">
        <f t="shared" si="46"/>
        <v>0</v>
      </c>
      <c r="AH121" s="217">
        <f t="shared" si="35"/>
        <v>0</v>
      </c>
      <c r="AI121" s="236" t="s">
        <v>2</v>
      </c>
    </row>
    <row r="122" spans="2:35" hidden="1" x14ac:dyDescent="0.2">
      <c r="B122" s="119">
        <v>114</v>
      </c>
      <c r="C122" s="36"/>
      <c r="D122" s="36"/>
      <c r="E122" s="31"/>
      <c r="F122" s="56"/>
      <c r="G122" s="238"/>
      <c r="H122" s="238"/>
      <c r="I122" s="238"/>
      <c r="J122" s="238"/>
      <c r="K122" s="238"/>
      <c r="L122" s="238"/>
      <c r="M122" s="238"/>
      <c r="N122" s="238"/>
      <c r="O122" s="238"/>
      <c r="P122" s="238"/>
      <c r="Q122" s="57"/>
      <c r="R122" s="57"/>
      <c r="S122" s="58"/>
      <c r="T122" s="58"/>
      <c r="U122" s="58"/>
      <c r="V122" s="181">
        <f t="shared" si="34"/>
        <v>0</v>
      </c>
      <c r="W122" s="181">
        <f t="shared" si="37"/>
        <v>0</v>
      </c>
      <c r="X122" s="181">
        <f t="shared" si="38"/>
        <v>0</v>
      </c>
      <c r="Y122" s="181">
        <f t="shared" si="39"/>
        <v>0</v>
      </c>
      <c r="Z122" s="181">
        <f t="shared" si="40"/>
        <v>0</v>
      </c>
      <c r="AA122" s="181">
        <f t="shared" si="41"/>
        <v>0</v>
      </c>
      <c r="AB122" s="181">
        <f t="shared" si="42"/>
        <v>0</v>
      </c>
      <c r="AC122" s="181">
        <f t="shared" si="43"/>
        <v>0</v>
      </c>
      <c r="AD122" s="181">
        <f t="shared" si="44"/>
        <v>0</v>
      </c>
      <c r="AE122" s="181">
        <f t="shared" si="45"/>
        <v>0</v>
      </c>
      <c r="AF122" s="500">
        <f t="shared" si="36"/>
        <v>0</v>
      </c>
      <c r="AG122" s="570">
        <f t="shared" si="46"/>
        <v>0</v>
      </c>
      <c r="AH122" s="217">
        <f t="shared" si="35"/>
        <v>0</v>
      </c>
      <c r="AI122" s="236" t="s">
        <v>2</v>
      </c>
    </row>
    <row r="123" spans="2:35" hidden="1" x14ac:dyDescent="0.2">
      <c r="B123" s="119">
        <v>115</v>
      </c>
      <c r="C123" s="36"/>
      <c r="D123" s="36"/>
      <c r="E123" s="31"/>
      <c r="F123" s="56"/>
      <c r="G123" s="238"/>
      <c r="H123" s="238"/>
      <c r="I123" s="238"/>
      <c r="J123" s="238"/>
      <c r="K123" s="238"/>
      <c r="L123" s="238"/>
      <c r="M123" s="238"/>
      <c r="N123" s="238"/>
      <c r="O123" s="238"/>
      <c r="P123" s="238"/>
      <c r="Q123" s="57"/>
      <c r="R123" s="57"/>
      <c r="S123" s="58"/>
      <c r="T123" s="58"/>
      <c r="U123" s="58"/>
      <c r="V123" s="181">
        <f t="shared" si="34"/>
        <v>0</v>
      </c>
      <c r="W123" s="181">
        <f t="shared" si="37"/>
        <v>0</v>
      </c>
      <c r="X123" s="181">
        <f t="shared" si="38"/>
        <v>0</v>
      </c>
      <c r="Y123" s="181">
        <f t="shared" si="39"/>
        <v>0</v>
      </c>
      <c r="Z123" s="181">
        <f t="shared" si="40"/>
        <v>0</v>
      </c>
      <c r="AA123" s="181">
        <f t="shared" si="41"/>
        <v>0</v>
      </c>
      <c r="AB123" s="181">
        <f t="shared" si="42"/>
        <v>0</v>
      </c>
      <c r="AC123" s="181">
        <f t="shared" si="43"/>
        <v>0</v>
      </c>
      <c r="AD123" s="181">
        <f t="shared" si="44"/>
        <v>0</v>
      </c>
      <c r="AE123" s="181">
        <f t="shared" si="45"/>
        <v>0</v>
      </c>
      <c r="AF123" s="500">
        <f t="shared" si="36"/>
        <v>0</v>
      </c>
      <c r="AG123" s="570">
        <f t="shared" si="46"/>
        <v>0</v>
      </c>
      <c r="AH123" s="217">
        <f t="shared" si="35"/>
        <v>0</v>
      </c>
      <c r="AI123" s="236" t="s">
        <v>2</v>
      </c>
    </row>
    <row r="124" spans="2:35" hidden="1" x14ac:dyDescent="0.2">
      <c r="B124" s="119">
        <v>116</v>
      </c>
      <c r="C124" s="36"/>
      <c r="D124" s="36"/>
      <c r="E124" s="31"/>
      <c r="F124" s="56"/>
      <c r="G124" s="238"/>
      <c r="H124" s="238"/>
      <c r="I124" s="238"/>
      <c r="J124" s="238"/>
      <c r="K124" s="238"/>
      <c r="L124" s="238"/>
      <c r="M124" s="238"/>
      <c r="N124" s="238"/>
      <c r="O124" s="238"/>
      <c r="P124" s="238"/>
      <c r="Q124" s="57"/>
      <c r="R124" s="57"/>
      <c r="S124" s="58"/>
      <c r="T124" s="58"/>
      <c r="U124" s="58"/>
      <c r="V124" s="181">
        <f t="shared" si="34"/>
        <v>0</v>
      </c>
      <c r="W124" s="181">
        <f t="shared" si="37"/>
        <v>0</v>
      </c>
      <c r="X124" s="181">
        <f t="shared" si="38"/>
        <v>0</v>
      </c>
      <c r="Y124" s="181">
        <f t="shared" si="39"/>
        <v>0</v>
      </c>
      <c r="Z124" s="181">
        <f t="shared" si="40"/>
        <v>0</v>
      </c>
      <c r="AA124" s="181">
        <f t="shared" si="41"/>
        <v>0</v>
      </c>
      <c r="AB124" s="181">
        <f t="shared" si="42"/>
        <v>0</v>
      </c>
      <c r="AC124" s="181">
        <f t="shared" si="43"/>
        <v>0</v>
      </c>
      <c r="AD124" s="181">
        <f t="shared" si="44"/>
        <v>0</v>
      </c>
      <c r="AE124" s="181">
        <f t="shared" si="45"/>
        <v>0</v>
      </c>
      <c r="AF124" s="500">
        <f t="shared" si="36"/>
        <v>0</v>
      </c>
      <c r="AG124" s="570">
        <f t="shared" si="46"/>
        <v>0</v>
      </c>
      <c r="AH124" s="217">
        <f t="shared" si="35"/>
        <v>0</v>
      </c>
      <c r="AI124" s="236" t="s">
        <v>2</v>
      </c>
    </row>
    <row r="125" spans="2:35" hidden="1" x14ac:dyDescent="0.2">
      <c r="B125" s="119">
        <v>117</v>
      </c>
      <c r="C125" s="36"/>
      <c r="D125" s="36"/>
      <c r="E125" s="31"/>
      <c r="F125" s="56"/>
      <c r="G125" s="238"/>
      <c r="H125" s="238"/>
      <c r="I125" s="238"/>
      <c r="J125" s="238"/>
      <c r="K125" s="238"/>
      <c r="L125" s="238"/>
      <c r="M125" s="238"/>
      <c r="N125" s="238"/>
      <c r="O125" s="238"/>
      <c r="P125" s="238"/>
      <c r="Q125" s="57"/>
      <c r="R125" s="57"/>
      <c r="S125" s="58"/>
      <c r="T125" s="58"/>
      <c r="U125" s="58"/>
      <c r="V125" s="181">
        <f t="shared" si="34"/>
        <v>0</v>
      </c>
      <c r="W125" s="181">
        <f t="shared" si="37"/>
        <v>0</v>
      </c>
      <c r="X125" s="181">
        <f t="shared" si="38"/>
        <v>0</v>
      </c>
      <c r="Y125" s="181">
        <f t="shared" si="39"/>
        <v>0</v>
      </c>
      <c r="Z125" s="181">
        <f t="shared" si="40"/>
        <v>0</v>
      </c>
      <c r="AA125" s="181">
        <f t="shared" si="41"/>
        <v>0</v>
      </c>
      <c r="AB125" s="181">
        <f t="shared" si="42"/>
        <v>0</v>
      </c>
      <c r="AC125" s="181">
        <f t="shared" si="43"/>
        <v>0</v>
      </c>
      <c r="AD125" s="181">
        <f t="shared" si="44"/>
        <v>0</v>
      </c>
      <c r="AE125" s="181">
        <f t="shared" si="45"/>
        <v>0</v>
      </c>
      <c r="AF125" s="500">
        <f t="shared" si="36"/>
        <v>0</v>
      </c>
      <c r="AG125" s="570">
        <f t="shared" si="46"/>
        <v>0</v>
      </c>
      <c r="AH125" s="217">
        <f t="shared" si="35"/>
        <v>0</v>
      </c>
      <c r="AI125" s="236" t="s">
        <v>2</v>
      </c>
    </row>
    <row r="126" spans="2:35" hidden="1" x14ac:dyDescent="0.2">
      <c r="B126" s="119">
        <v>118</v>
      </c>
      <c r="C126" s="36"/>
      <c r="D126" s="36"/>
      <c r="E126" s="31"/>
      <c r="F126" s="56"/>
      <c r="G126" s="238"/>
      <c r="H126" s="238"/>
      <c r="I126" s="238"/>
      <c r="J126" s="238"/>
      <c r="K126" s="238"/>
      <c r="L126" s="238"/>
      <c r="M126" s="238"/>
      <c r="N126" s="238"/>
      <c r="O126" s="238"/>
      <c r="P126" s="238"/>
      <c r="Q126" s="57"/>
      <c r="R126" s="57"/>
      <c r="S126" s="58"/>
      <c r="T126" s="58"/>
      <c r="U126" s="58"/>
      <c r="V126" s="181">
        <f t="shared" si="34"/>
        <v>0</v>
      </c>
      <c r="W126" s="181">
        <f t="shared" si="37"/>
        <v>0</v>
      </c>
      <c r="X126" s="181">
        <f t="shared" si="38"/>
        <v>0</v>
      </c>
      <c r="Y126" s="181">
        <f t="shared" si="39"/>
        <v>0</v>
      </c>
      <c r="Z126" s="181">
        <f t="shared" si="40"/>
        <v>0</v>
      </c>
      <c r="AA126" s="181">
        <f t="shared" si="41"/>
        <v>0</v>
      </c>
      <c r="AB126" s="181">
        <f t="shared" si="42"/>
        <v>0</v>
      </c>
      <c r="AC126" s="181">
        <f t="shared" si="43"/>
        <v>0</v>
      </c>
      <c r="AD126" s="181">
        <f t="shared" si="44"/>
        <v>0</v>
      </c>
      <c r="AE126" s="181">
        <f t="shared" si="45"/>
        <v>0</v>
      </c>
      <c r="AF126" s="500">
        <f t="shared" si="36"/>
        <v>0</v>
      </c>
      <c r="AG126" s="570">
        <f t="shared" si="46"/>
        <v>0</v>
      </c>
      <c r="AH126" s="217">
        <f t="shared" si="35"/>
        <v>0</v>
      </c>
      <c r="AI126" s="236" t="s">
        <v>2</v>
      </c>
    </row>
    <row r="127" spans="2:35" hidden="1" x14ac:dyDescent="0.2">
      <c r="B127" s="119">
        <v>119</v>
      </c>
      <c r="C127" s="36"/>
      <c r="D127" s="36"/>
      <c r="E127" s="31"/>
      <c r="F127" s="56"/>
      <c r="G127" s="238"/>
      <c r="H127" s="238"/>
      <c r="I127" s="238"/>
      <c r="J127" s="238"/>
      <c r="K127" s="238"/>
      <c r="L127" s="238"/>
      <c r="M127" s="238"/>
      <c r="N127" s="238"/>
      <c r="O127" s="238"/>
      <c r="P127" s="238"/>
      <c r="Q127" s="57"/>
      <c r="R127" s="57"/>
      <c r="S127" s="58"/>
      <c r="T127" s="58"/>
      <c r="U127" s="58"/>
      <c r="V127" s="181">
        <f t="shared" si="34"/>
        <v>0</v>
      </c>
      <c r="W127" s="181">
        <f t="shared" si="37"/>
        <v>0</v>
      </c>
      <c r="X127" s="181">
        <f t="shared" si="38"/>
        <v>0</v>
      </c>
      <c r="Y127" s="181">
        <f t="shared" si="39"/>
        <v>0</v>
      </c>
      <c r="Z127" s="181">
        <f t="shared" si="40"/>
        <v>0</v>
      </c>
      <c r="AA127" s="181">
        <f t="shared" si="41"/>
        <v>0</v>
      </c>
      <c r="AB127" s="181">
        <f t="shared" si="42"/>
        <v>0</v>
      </c>
      <c r="AC127" s="181">
        <f t="shared" si="43"/>
        <v>0</v>
      </c>
      <c r="AD127" s="181">
        <f t="shared" si="44"/>
        <v>0</v>
      </c>
      <c r="AE127" s="181">
        <f t="shared" si="45"/>
        <v>0</v>
      </c>
      <c r="AF127" s="500">
        <f t="shared" si="36"/>
        <v>0</v>
      </c>
      <c r="AG127" s="570">
        <f t="shared" si="46"/>
        <v>0</v>
      </c>
      <c r="AH127" s="217">
        <f t="shared" si="35"/>
        <v>0</v>
      </c>
      <c r="AI127" s="236" t="s">
        <v>2</v>
      </c>
    </row>
    <row r="128" spans="2:35" hidden="1" x14ac:dyDescent="0.2">
      <c r="B128" s="119">
        <v>120</v>
      </c>
      <c r="C128" s="36"/>
      <c r="D128" s="36"/>
      <c r="E128" s="31"/>
      <c r="F128" s="56"/>
      <c r="G128" s="238"/>
      <c r="H128" s="238"/>
      <c r="I128" s="238"/>
      <c r="J128" s="238"/>
      <c r="K128" s="238"/>
      <c r="L128" s="238"/>
      <c r="M128" s="238"/>
      <c r="N128" s="238"/>
      <c r="O128" s="238"/>
      <c r="P128" s="238"/>
      <c r="Q128" s="57"/>
      <c r="R128" s="57"/>
      <c r="S128" s="58"/>
      <c r="T128" s="58"/>
      <c r="U128" s="58"/>
      <c r="V128" s="181">
        <f t="shared" si="34"/>
        <v>0</v>
      </c>
      <c r="W128" s="181">
        <f t="shared" si="37"/>
        <v>0</v>
      </c>
      <c r="X128" s="181">
        <f t="shared" si="38"/>
        <v>0</v>
      </c>
      <c r="Y128" s="181">
        <f t="shared" si="39"/>
        <v>0</v>
      </c>
      <c r="Z128" s="181">
        <f t="shared" si="40"/>
        <v>0</v>
      </c>
      <c r="AA128" s="181">
        <f t="shared" si="41"/>
        <v>0</v>
      </c>
      <c r="AB128" s="181">
        <f t="shared" si="42"/>
        <v>0</v>
      </c>
      <c r="AC128" s="181">
        <f t="shared" si="43"/>
        <v>0</v>
      </c>
      <c r="AD128" s="181">
        <f t="shared" si="44"/>
        <v>0</v>
      </c>
      <c r="AE128" s="181">
        <f t="shared" si="45"/>
        <v>0</v>
      </c>
      <c r="AF128" s="500">
        <f t="shared" si="36"/>
        <v>0</v>
      </c>
      <c r="AG128" s="570">
        <f t="shared" si="46"/>
        <v>0</v>
      </c>
      <c r="AH128" s="217">
        <f t="shared" si="35"/>
        <v>0</v>
      </c>
      <c r="AI128" s="236" t="s">
        <v>2</v>
      </c>
    </row>
    <row r="129" spans="2:35" hidden="1" x14ac:dyDescent="0.2">
      <c r="B129" s="119">
        <v>121</v>
      </c>
      <c r="C129" s="36"/>
      <c r="D129" s="36"/>
      <c r="E129" s="31"/>
      <c r="F129" s="56"/>
      <c r="G129" s="238"/>
      <c r="H129" s="238"/>
      <c r="I129" s="238"/>
      <c r="J129" s="238"/>
      <c r="K129" s="238"/>
      <c r="L129" s="238"/>
      <c r="M129" s="238"/>
      <c r="N129" s="238"/>
      <c r="O129" s="238"/>
      <c r="P129" s="238"/>
      <c r="Q129" s="57"/>
      <c r="R129" s="57"/>
      <c r="S129" s="58"/>
      <c r="T129" s="58"/>
      <c r="U129" s="58"/>
      <c r="V129" s="181">
        <f t="shared" si="34"/>
        <v>0</v>
      </c>
      <c r="W129" s="181">
        <f t="shared" si="37"/>
        <v>0</v>
      </c>
      <c r="X129" s="181">
        <f t="shared" si="38"/>
        <v>0</v>
      </c>
      <c r="Y129" s="181">
        <f t="shared" si="39"/>
        <v>0</v>
      </c>
      <c r="Z129" s="181">
        <f t="shared" si="40"/>
        <v>0</v>
      </c>
      <c r="AA129" s="181">
        <f t="shared" si="41"/>
        <v>0</v>
      </c>
      <c r="AB129" s="181">
        <f t="shared" si="42"/>
        <v>0</v>
      </c>
      <c r="AC129" s="181">
        <f t="shared" si="43"/>
        <v>0</v>
      </c>
      <c r="AD129" s="181">
        <f t="shared" si="44"/>
        <v>0</v>
      </c>
      <c r="AE129" s="181">
        <f t="shared" si="45"/>
        <v>0</v>
      </c>
      <c r="AF129" s="500">
        <f t="shared" si="36"/>
        <v>0</v>
      </c>
      <c r="AG129" s="570">
        <f t="shared" si="46"/>
        <v>0</v>
      </c>
      <c r="AH129" s="217">
        <f t="shared" si="35"/>
        <v>0</v>
      </c>
      <c r="AI129" s="236" t="s">
        <v>2</v>
      </c>
    </row>
    <row r="130" spans="2:35" hidden="1" x14ac:dyDescent="0.2">
      <c r="B130" s="119">
        <v>122</v>
      </c>
      <c r="C130" s="36"/>
      <c r="D130" s="36"/>
      <c r="E130" s="31"/>
      <c r="F130" s="56"/>
      <c r="G130" s="238"/>
      <c r="H130" s="238"/>
      <c r="I130" s="238"/>
      <c r="J130" s="238"/>
      <c r="K130" s="238"/>
      <c r="L130" s="238"/>
      <c r="M130" s="238"/>
      <c r="N130" s="238"/>
      <c r="O130" s="238"/>
      <c r="P130" s="238"/>
      <c r="Q130" s="57"/>
      <c r="R130" s="57"/>
      <c r="S130" s="58"/>
      <c r="T130" s="58"/>
      <c r="U130" s="58"/>
      <c r="V130" s="181">
        <f t="shared" si="34"/>
        <v>0</v>
      </c>
      <c r="W130" s="181">
        <f t="shared" si="37"/>
        <v>0</v>
      </c>
      <c r="X130" s="181">
        <f t="shared" si="38"/>
        <v>0</v>
      </c>
      <c r="Y130" s="181">
        <f t="shared" si="39"/>
        <v>0</v>
      </c>
      <c r="Z130" s="181">
        <f t="shared" si="40"/>
        <v>0</v>
      </c>
      <c r="AA130" s="181">
        <f t="shared" si="41"/>
        <v>0</v>
      </c>
      <c r="AB130" s="181">
        <f t="shared" si="42"/>
        <v>0</v>
      </c>
      <c r="AC130" s="181">
        <f t="shared" si="43"/>
        <v>0</v>
      </c>
      <c r="AD130" s="181">
        <f t="shared" si="44"/>
        <v>0</v>
      </c>
      <c r="AE130" s="181">
        <f t="shared" si="45"/>
        <v>0</v>
      </c>
      <c r="AF130" s="500">
        <f t="shared" si="36"/>
        <v>0</v>
      </c>
      <c r="AG130" s="570">
        <f t="shared" si="46"/>
        <v>0</v>
      </c>
      <c r="AH130" s="217">
        <f t="shared" si="35"/>
        <v>0</v>
      </c>
      <c r="AI130" s="236" t="s">
        <v>2</v>
      </c>
    </row>
    <row r="131" spans="2:35" hidden="1" x14ac:dyDescent="0.2">
      <c r="B131" s="119">
        <v>123</v>
      </c>
      <c r="C131" s="36"/>
      <c r="D131" s="36"/>
      <c r="E131" s="31"/>
      <c r="F131" s="56"/>
      <c r="G131" s="238"/>
      <c r="H131" s="238"/>
      <c r="I131" s="238"/>
      <c r="J131" s="238"/>
      <c r="K131" s="238"/>
      <c r="L131" s="238"/>
      <c r="M131" s="238"/>
      <c r="N131" s="238"/>
      <c r="O131" s="238"/>
      <c r="P131" s="238"/>
      <c r="Q131" s="57"/>
      <c r="R131" s="57"/>
      <c r="S131" s="58"/>
      <c r="T131" s="58"/>
      <c r="U131" s="58"/>
      <c r="V131" s="181">
        <f t="shared" si="34"/>
        <v>0</v>
      </c>
      <c r="W131" s="181">
        <f t="shared" si="37"/>
        <v>0</v>
      </c>
      <c r="X131" s="181">
        <f t="shared" si="38"/>
        <v>0</v>
      </c>
      <c r="Y131" s="181">
        <f t="shared" si="39"/>
        <v>0</v>
      </c>
      <c r="Z131" s="181">
        <f t="shared" si="40"/>
        <v>0</v>
      </c>
      <c r="AA131" s="181">
        <f t="shared" si="41"/>
        <v>0</v>
      </c>
      <c r="AB131" s="181">
        <f t="shared" si="42"/>
        <v>0</v>
      </c>
      <c r="AC131" s="181">
        <f t="shared" si="43"/>
        <v>0</v>
      </c>
      <c r="AD131" s="181">
        <f t="shared" si="44"/>
        <v>0</v>
      </c>
      <c r="AE131" s="181">
        <f t="shared" si="45"/>
        <v>0</v>
      </c>
      <c r="AF131" s="500">
        <f t="shared" si="36"/>
        <v>0</v>
      </c>
      <c r="AG131" s="570">
        <f t="shared" si="46"/>
        <v>0</v>
      </c>
      <c r="AH131" s="217">
        <f t="shared" si="35"/>
        <v>0</v>
      </c>
      <c r="AI131" s="236" t="s">
        <v>2</v>
      </c>
    </row>
    <row r="132" spans="2:35" hidden="1" x14ac:dyDescent="0.2">
      <c r="B132" s="119">
        <v>124</v>
      </c>
      <c r="C132" s="36"/>
      <c r="D132" s="36"/>
      <c r="E132" s="31"/>
      <c r="F132" s="56"/>
      <c r="G132" s="238"/>
      <c r="H132" s="238"/>
      <c r="I132" s="238"/>
      <c r="J132" s="238"/>
      <c r="K132" s="238"/>
      <c r="L132" s="238"/>
      <c r="M132" s="238"/>
      <c r="N132" s="238"/>
      <c r="O132" s="238"/>
      <c r="P132" s="238"/>
      <c r="Q132" s="57"/>
      <c r="R132" s="57"/>
      <c r="S132" s="58"/>
      <c r="T132" s="58"/>
      <c r="U132" s="58"/>
      <c r="V132" s="181">
        <f t="shared" si="34"/>
        <v>0</v>
      </c>
      <c r="W132" s="181">
        <f t="shared" si="37"/>
        <v>0</v>
      </c>
      <c r="X132" s="181">
        <f t="shared" si="38"/>
        <v>0</v>
      </c>
      <c r="Y132" s="181">
        <f t="shared" si="39"/>
        <v>0</v>
      </c>
      <c r="Z132" s="181">
        <f t="shared" si="40"/>
        <v>0</v>
      </c>
      <c r="AA132" s="181">
        <f t="shared" si="41"/>
        <v>0</v>
      </c>
      <c r="AB132" s="181">
        <f t="shared" si="42"/>
        <v>0</v>
      </c>
      <c r="AC132" s="181">
        <f t="shared" si="43"/>
        <v>0</v>
      </c>
      <c r="AD132" s="181">
        <f t="shared" si="44"/>
        <v>0</v>
      </c>
      <c r="AE132" s="181">
        <f t="shared" si="45"/>
        <v>0</v>
      </c>
      <c r="AF132" s="500">
        <f t="shared" si="36"/>
        <v>0</v>
      </c>
      <c r="AG132" s="570">
        <f t="shared" si="46"/>
        <v>0</v>
      </c>
      <c r="AH132" s="217">
        <f t="shared" si="35"/>
        <v>0</v>
      </c>
      <c r="AI132" s="236" t="s">
        <v>2</v>
      </c>
    </row>
    <row r="133" spans="2:35" hidden="1" x14ac:dyDescent="0.2">
      <c r="B133" s="119">
        <v>125</v>
      </c>
      <c r="C133" s="36"/>
      <c r="D133" s="36"/>
      <c r="E133" s="31"/>
      <c r="F133" s="56"/>
      <c r="G133" s="238"/>
      <c r="H133" s="238"/>
      <c r="I133" s="238"/>
      <c r="J133" s="238"/>
      <c r="K133" s="238"/>
      <c r="L133" s="238"/>
      <c r="M133" s="238"/>
      <c r="N133" s="238"/>
      <c r="O133" s="238"/>
      <c r="P133" s="238"/>
      <c r="Q133" s="57"/>
      <c r="R133" s="57"/>
      <c r="S133" s="58"/>
      <c r="T133" s="58"/>
      <c r="U133" s="58"/>
      <c r="V133" s="181">
        <f t="shared" si="34"/>
        <v>0</v>
      </c>
      <c r="W133" s="181">
        <f t="shared" si="37"/>
        <v>0</v>
      </c>
      <c r="X133" s="181">
        <f t="shared" si="38"/>
        <v>0</v>
      </c>
      <c r="Y133" s="181">
        <f t="shared" si="39"/>
        <v>0</v>
      </c>
      <c r="Z133" s="181">
        <f t="shared" si="40"/>
        <v>0</v>
      </c>
      <c r="AA133" s="181">
        <f t="shared" si="41"/>
        <v>0</v>
      </c>
      <c r="AB133" s="181">
        <f t="shared" si="42"/>
        <v>0</v>
      </c>
      <c r="AC133" s="181">
        <f t="shared" si="43"/>
        <v>0</v>
      </c>
      <c r="AD133" s="181">
        <f t="shared" si="44"/>
        <v>0</v>
      </c>
      <c r="AE133" s="181">
        <f t="shared" si="45"/>
        <v>0</v>
      </c>
      <c r="AF133" s="500">
        <f t="shared" si="36"/>
        <v>0</v>
      </c>
      <c r="AG133" s="570">
        <f t="shared" si="46"/>
        <v>0</v>
      </c>
      <c r="AH133" s="217">
        <f t="shared" si="35"/>
        <v>0</v>
      </c>
      <c r="AI133" s="236" t="s">
        <v>2</v>
      </c>
    </row>
    <row r="134" spans="2:35" hidden="1" x14ac:dyDescent="0.2">
      <c r="B134" s="119">
        <v>126</v>
      </c>
      <c r="C134" s="36"/>
      <c r="D134" s="36"/>
      <c r="E134" s="31"/>
      <c r="F134" s="56"/>
      <c r="G134" s="238"/>
      <c r="H134" s="238"/>
      <c r="I134" s="238"/>
      <c r="J134" s="238"/>
      <c r="K134" s="238"/>
      <c r="L134" s="238"/>
      <c r="M134" s="238"/>
      <c r="N134" s="238"/>
      <c r="O134" s="238"/>
      <c r="P134" s="238"/>
      <c r="Q134" s="57"/>
      <c r="R134" s="57"/>
      <c r="S134" s="58"/>
      <c r="T134" s="58"/>
      <c r="U134" s="58"/>
      <c r="V134" s="181">
        <f t="shared" si="34"/>
        <v>0</v>
      </c>
      <c r="W134" s="181">
        <f t="shared" si="37"/>
        <v>0</v>
      </c>
      <c r="X134" s="181">
        <f t="shared" si="38"/>
        <v>0</v>
      </c>
      <c r="Y134" s="181">
        <f t="shared" si="39"/>
        <v>0</v>
      </c>
      <c r="Z134" s="181">
        <f t="shared" si="40"/>
        <v>0</v>
      </c>
      <c r="AA134" s="181">
        <f t="shared" si="41"/>
        <v>0</v>
      </c>
      <c r="AB134" s="181">
        <f t="shared" si="42"/>
        <v>0</v>
      </c>
      <c r="AC134" s="181">
        <f t="shared" si="43"/>
        <v>0</v>
      </c>
      <c r="AD134" s="181">
        <f t="shared" si="44"/>
        <v>0</v>
      </c>
      <c r="AE134" s="181">
        <f t="shared" si="45"/>
        <v>0</v>
      </c>
      <c r="AF134" s="500">
        <f t="shared" si="36"/>
        <v>0</v>
      </c>
      <c r="AG134" s="570">
        <f t="shared" si="46"/>
        <v>0</v>
      </c>
      <c r="AH134" s="217">
        <f t="shared" si="35"/>
        <v>0</v>
      </c>
      <c r="AI134" s="236" t="s">
        <v>2</v>
      </c>
    </row>
    <row r="135" spans="2:35" hidden="1" x14ac:dyDescent="0.2">
      <c r="B135" s="119">
        <v>127</v>
      </c>
      <c r="C135" s="36"/>
      <c r="D135" s="36"/>
      <c r="E135" s="31"/>
      <c r="F135" s="56"/>
      <c r="G135" s="238"/>
      <c r="H135" s="238"/>
      <c r="I135" s="238"/>
      <c r="J135" s="238"/>
      <c r="K135" s="238"/>
      <c r="L135" s="238"/>
      <c r="M135" s="238"/>
      <c r="N135" s="238"/>
      <c r="O135" s="238"/>
      <c r="P135" s="238"/>
      <c r="Q135" s="57"/>
      <c r="R135" s="57"/>
      <c r="S135" s="58"/>
      <c r="T135" s="58"/>
      <c r="U135" s="58"/>
      <c r="V135" s="181">
        <f t="shared" si="34"/>
        <v>0</v>
      </c>
      <c r="W135" s="181">
        <f t="shared" si="37"/>
        <v>0</v>
      </c>
      <c r="X135" s="181">
        <f t="shared" si="38"/>
        <v>0</v>
      </c>
      <c r="Y135" s="181">
        <f t="shared" si="39"/>
        <v>0</v>
      </c>
      <c r="Z135" s="181">
        <f t="shared" si="40"/>
        <v>0</v>
      </c>
      <c r="AA135" s="181">
        <f t="shared" si="41"/>
        <v>0</v>
      </c>
      <c r="AB135" s="181">
        <f t="shared" si="42"/>
        <v>0</v>
      </c>
      <c r="AC135" s="181">
        <f t="shared" si="43"/>
        <v>0</v>
      </c>
      <c r="AD135" s="181">
        <f t="shared" si="44"/>
        <v>0</v>
      </c>
      <c r="AE135" s="181">
        <f t="shared" si="45"/>
        <v>0</v>
      </c>
      <c r="AF135" s="500">
        <f t="shared" si="36"/>
        <v>0</v>
      </c>
      <c r="AG135" s="570">
        <f t="shared" si="46"/>
        <v>0</v>
      </c>
      <c r="AH135" s="217">
        <f t="shared" si="35"/>
        <v>0</v>
      </c>
      <c r="AI135" s="236" t="s">
        <v>2</v>
      </c>
    </row>
    <row r="136" spans="2:35" hidden="1" x14ac:dyDescent="0.2">
      <c r="B136" s="119">
        <v>128</v>
      </c>
      <c r="C136" s="36"/>
      <c r="D136" s="36"/>
      <c r="E136" s="31"/>
      <c r="F136" s="56"/>
      <c r="G136" s="238"/>
      <c r="H136" s="238"/>
      <c r="I136" s="238"/>
      <c r="J136" s="238"/>
      <c r="K136" s="238"/>
      <c r="L136" s="238"/>
      <c r="M136" s="238"/>
      <c r="N136" s="238"/>
      <c r="O136" s="238"/>
      <c r="P136" s="238"/>
      <c r="Q136" s="57"/>
      <c r="R136" s="57"/>
      <c r="S136" s="58"/>
      <c r="T136" s="58"/>
      <c r="U136" s="58"/>
      <c r="V136" s="181">
        <f t="shared" si="34"/>
        <v>0</v>
      </c>
      <c r="W136" s="181">
        <f t="shared" si="37"/>
        <v>0</v>
      </c>
      <c r="X136" s="181">
        <f t="shared" si="38"/>
        <v>0</v>
      </c>
      <c r="Y136" s="181">
        <f t="shared" si="39"/>
        <v>0</v>
      </c>
      <c r="Z136" s="181">
        <f t="shared" si="40"/>
        <v>0</v>
      </c>
      <c r="AA136" s="181">
        <f t="shared" si="41"/>
        <v>0</v>
      </c>
      <c r="AB136" s="181">
        <f t="shared" si="42"/>
        <v>0</v>
      </c>
      <c r="AC136" s="181">
        <f t="shared" si="43"/>
        <v>0</v>
      </c>
      <c r="AD136" s="181">
        <f t="shared" si="44"/>
        <v>0</v>
      </c>
      <c r="AE136" s="181">
        <f t="shared" si="45"/>
        <v>0</v>
      </c>
      <c r="AF136" s="500">
        <f t="shared" si="36"/>
        <v>0</v>
      </c>
      <c r="AG136" s="570">
        <f t="shared" si="46"/>
        <v>0</v>
      </c>
      <c r="AH136" s="217">
        <f t="shared" si="35"/>
        <v>0</v>
      </c>
      <c r="AI136" s="236" t="s">
        <v>2</v>
      </c>
    </row>
    <row r="137" spans="2:35" hidden="1" x14ac:dyDescent="0.2">
      <c r="B137" s="119">
        <v>129</v>
      </c>
      <c r="C137" s="36"/>
      <c r="D137" s="36"/>
      <c r="E137" s="31"/>
      <c r="F137" s="56"/>
      <c r="G137" s="238"/>
      <c r="H137" s="238"/>
      <c r="I137" s="238"/>
      <c r="J137" s="238"/>
      <c r="K137" s="238"/>
      <c r="L137" s="238"/>
      <c r="M137" s="238"/>
      <c r="N137" s="238"/>
      <c r="O137" s="238"/>
      <c r="P137" s="238"/>
      <c r="Q137" s="57"/>
      <c r="R137" s="57"/>
      <c r="S137" s="58"/>
      <c r="T137" s="58"/>
      <c r="U137" s="58"/>
      <c r="V137" s="181">
        <f t="shared" si="34"/>
        <v>0</v>
      </c>
      <c r="W137" s="181">
        <f t="shared" ref="W137:W168" si="47">IF(ISERROR(YEARFRAC(end_period_1,end_period_2)),0,($F137*(1+$R137)*$H137)*(1+$Q137)^(YEARFRAC(end_period_1,end_period_2)))</f>
        <v>0</v>
      </c>
      <c r="X137" s="181">
        <f t="shared" ref="X137:X168" si="48">IF(ISERROR(YEARFRAC(end_period_1,end_period_3)),0,($F137*(1+$R137)*$I137)*(1+$Q137)^(YEARFRAC(end_period_1,end_period_3)))</f>
        <v>0</v>
      </c>
      <c r="Y137" s="181">
        <f t="shared" ref="Y137:Y168" si="49">IF(ISERROR(YEARFRAC(end_period_1,end_period_4)),0,($F137*(1+$R137)*$J137)*(1+$Q137)^(YEARFRAC(end_period_1,end_period_4)))</f>
        <v>0</v>
      </c>
      <c r="Z137" s="181">
        <f t="shared" ref="Z137:Z168" si="50">IF(ISERROR(YEARFRAC(end_period_1,end_period_5)),0,($F137*(1+$R137)*$K137)*(1+$Q137)^(YEARFRAC(end_period_1,end_period_5)))</f>
        <v>0</v>
      </c>
      <c r="AA137" s="181">
        <f t="shared" ref="AA137:AA168" si="51">IF(ISERROR(YEARFRAC(end_period_1,end_period_6)),0,($F137*(1+$R137)*$L137)*(1+$Q137)^(YEARFRAC(end_period_1,end_period_6)))</f>
        <v>0</v>
      </c>
      <c r="AB137" s="181">
        <f t="shared" ref="AB137:AB168" si="52">IF(ISERROR(YEARFRAC(end_period_1,end_period_7)),0,($F137*(1+$R137)*$M137)*(1+$Q137)^(YEARFRAC(end_period_1,end_period_7)))</f>
        <v>0</v>
      </c>
      <c r="AC137" s="181">
        <f t="shared" ref="AC137:AC168" si="53">IF(ISERROR(YEARFRAC(end_period_1,end_period_8)),0,($F137*(1+$R137)*$N137)*(1+$Q137)^(YEARFRAC(end_period_1,end_period_8)))</f>
        <v>0</v>
      </c>
      <c r="AD137" s="181">
        <f t="shared" ref="AD137:AD168" si="54">IF(ISERROR(YEARFRAC(end_period_1,end_period_9)),0,($F137*(1+$R137)*$O137)*(1+$Q137)^(YEARFRAC(end_period_1,end_period_9)))</f>
        <v>0</v>
      </c>
      <c r="AE137" s="181">
        <f t="shared" ref="AE137:AE168" si="55">IF(ISERROR(YEARFRAC(end_period_1,end_period_10)),0,($F137*(1+$R137)*$P137)*(1+$Q137)^(YEARFRAC(end_period_1,end_period_10)))</f>
        <v>0</v>
      </c>
      <c r="AF137" s="500">
        <f t="shared" si="36"/>
        <v>0</v>
      </c>
      <c r="AG137" s="570">
        <f t="shared" ref="AG137:AG168" si="56">SUM(G137:P137)</f>
        <v>0</v>
      </c>
      <c r="AH137" s="217">
        <f t="shared" si="35"/>
        <v>0</v>
      </c>
      <c r="AI137" s="236" t="s">
        <v>2</v>
      </c>
    </row>
    <row r="138" spans="2:35" hidden="1" x14ac:dyDescent="0.2">
      <c r="B138" s="119">
        <v>130</v>
      </c>
      <c r="C138" s="36"/>
      <c r="D138" s="36"/>
      <c r="E138" s="31"/>
      <c r="F138" s="56"/>
      <c r="G138" s="238"/>
      <c r="H138" s="238"/>
      <c r="I138" s="238"/>
      <c r="J138" s="238"/>
      <c r="K138" s="238"/>
      <c r="L138" s="238"/>
      <c r="M138" s="238"/>
      <c r="N138" s="238"/>
      <c r="O138" s="238"/>
      <c r="P138" s="238"/>
      <c r="Q138" s="57"/>
      <c r="R138" s="57"/>
      <c r="S138" s="58"/>
      <c r="T138" s="58"/>
      <c r="U138" s="58"/>
      <c r="V138" s="181">
        <f t="shared" ref="V138:V201" si="57">($F138*(1+$R138)*$G138)</f>
        <v>0</v>
      </c>
      <c r="W138" s="181">
        <f t="shared" si="47"/>
        <v>0</v>
      </c>
      <c r="X138" s="181">
        <f t="shared" si="48"/>
        <v>0</v>
      </c>
      <c r="Y138" s="181">
        <f t="shared" si="49"/>
        <v>0</v>
      </c>
      <c r="Z138" s="181">
        <f t="shared" si="50"/>
        <v>0</v>
      </c>
      <c r="AA138" s="181">
        <f t="shared" si="51"/>
        <v>0</v>
      </c>
      <c r="AB138" s="181">
        <f t="shared" si="52"/>
        <v>0</v>
      </c>
      <c r="AC138" s="181">
        <f t="shared" si="53"/>
        <v>0</v>
      </c>
      <c r="AD138" s="181">
        <f t="shared" si="54"/>
        <v>0</v>
      </c>
      <c r="AE138" s="181">
        <f t="shared" si="55"/>
        <v>0</v>
      </c>
      <c r="AF138" s="500">
        <f t="shared" si="36"/>
        <v>0</v>
      </c>
      <c r="AG138" s="570">
        <f t="shared" si="56"/>
        <v>0</v>
      </c>
      <c r="AH138" s="217">
        <f t="shared" ref="AH138:AH201" si="58">IFERROR($AF138/SUM($AF$7,$AF$210,$AF$313,$AF$366,$AF$419,$AF$622),0)</f>
        <v>0</v>
      </c>
      <c r="AI138" s="236" t="s">
        <v>2</v>
      </c>
    </row>
    <row r="139" spans="2:35" hidden="1" x14ac:dyDescent="0.2">
      <c r="B139" s="119">
        <v>131</v>
      </c>
      <c r="C139" s="36"/>
      <c r="D139" s="36"/>
      <c r="E139" s="31"/>
      <c r="F139" s="56"/>
      <c r="G139" s="238"/>
      <c r="H139" s="238"/>
      <c r="I139" s="238"/>
      <c r="J139" s="238"/>
      <c r="K139" s="238"/>
      <c r="L139" s="238"/>
      <c r="M139" s="238"/>
      <c r="N139" s="238"/>
      <c r="O139" s="238"/>
      <c r="P139" s="238"/>
      <c r="Q139" s="57"/>
      <c r="R139" s="57"/>
      <c r="S139" s="58"/>
      <c r="T139" s="58"/>
      <c r="U139" s="58"/>
      <c r="V139" s="181">
        <f t="shared" si="57"/>
        <v>0</v>
      </c>
      <c r="W139" s="181">
        <f t="shared" si="47"/>
        <v>0</v>
      </c>
      <c r="X139" s="181">
        <f t="shared" si="48"/>
        <v>0</v>
      </c>
      <c r="Y139" s="181">
        <f t="shared" si="49"/>
        <v>0</v>
      </c>
      <c r="Z139" s="181">
        <f t="shared" si="50"/>
        <v>0</v>
      </c>
      <c r="AA139" s="181">
        <f t="shared" si="51"/>
        <v>0</v>
      </c>
      <c r="AB139" s="181">
        <f t="shared" si="52"/>
        <v>0</v>
      </c>
      <c r="AC139" s="181">
        <f t="shared" si="53"/>
        <v>0</v>
      </c>
      <c r="AD139" s="181">
        <f t="shared" si="54"/>
        <v>0</v>
      </c>
      <c r="AE139" s="181">
        <f t="shared" si="55"/>
        <v>0</v>
      </c>
      <c r="AF139" s="500">
        <f t="shared" ref="AF139:AF202" si="59">SUM(V139:AE139)</f>
        <v>0</v>
      </c>
      <c r="AG139" s="570">
        <f t="shared" si="56"/>
        <v>0</v>
      </c>
      <c r="AH139" s="217">
        <f t="shared" si="58"/>
        <v>0</v>
      </c>
      <c r="AI139" s="236" t="s">
        <v>2</v>
      </c>
    </row>
    <row r="140" spans="2:35" hidden="1" x14ac:dyDescent="0.2">
      <c r="B140" s="119">
        <v>132</v>
      </c>
      <c r="C140" s="36"/>
      <c r="D140" s="36"/>
      <c r="E140" s="31"/>
      <c r="F140" s="56"/>
      <c r="G140" s="238"/>
      <c r="H140" s="238"/>
      <c r="I140" s="238"/>
      <c r="J140" s="238"/>
      <c r="K140" s="238"/>
      <c r="L140" s="238"/>
      <c r="M140" s="238"/>
      <c r="N140" s="238"/>
      <c r="O140" s="238"/>
      <c r="P140" s="238"/>
      <c r="Q140" s="57"/>
      <c r="R140" s="57"/>
      <c r="S140" s="58"/>
      <c r="T140" s="58"/>
      <c r="U140" s="58"/>
      <c r="V140" s="181">
        <f t="shared" si="57"/>
        <v>0</v>
      </c>
      <c r="W140" s="181">
        <f t="shared" si="47"/>
        <v>0</v>
      </c>
      <c r="X140" s="181">
        <f t="shared" si="48"/>
        <v>0</v>
      </c>
      <c r="Y140" s="181">
        <f t="shared" si="49"/>
        <v>0</v>
      </c>
      <c r="Z140" s="181">
        <f t="shared" si="50"/>
        <v>0</v>
      </c>
      <c r="AA140" s="181">
        <f t="shared" si="51"/>
        <v>0</v>
      </c>
      <c r="AB140" s="181">
        <f t="shared" si="52"/>
        <v>0</v>
      </c>
      <c r="AC140" s="181">
        <f t="shared" si="53"/>
        <v>0</v>
      </c>
      <c r="AD140" s="181">
        <f t="shared" si="54"/>
        <v>0</v>
      </c>
      <c r="AE140" s="181">
        <f t="shared" si="55"/>
        <v>0</v>
      </c>
      <c r="AF140" s="500">
        <f t="shared" si="59"/>
        <v>0</v>
      </c>
      <c r="AG140" s="570">
        <f t="shared" si="56"/>
        <v>0</v>
      </c>
      <c r="AH140" s="217">
        <f t="shared" si="58"/>
        <v>0</v>
      </c>
      <c r="AI140" s="236" t="s">
        <v>2</v>
      </c>
    </row>
    <row r="141" spans="2:35" hidden="1" x14ac:dyDescent="0.2">
      <c r="B141" s="119">
        <v>133</v>
      </c>
      <c r="C141" s="36"/>
      <c r="D141" s="36"/>
      <c r="E141" s="31"/>
      <c r="F141" s="56"/>
      <c r="G141" s="238"/>
      <c r="H141" s="238"/>
      <c r="I141" s="238"/>
      <c r="J141" s="238"/>
      <c r="K141" s="238"/>
      <c r="L141" s="238"/>
      <c r="M141" s="238"/>
      <c r="N141" s="238"/>
      <c r="O141" s="238"/>
      <c r="P141" s="238"/>
      <c r="Q141" s="57"/>
      <c r="R141" s="57"/>
      <c r="S141" s="58"/>
      <c r="T141" s="58"/>
      <c r="U141" s="58"/>
      <c r="V141" s="181">
        <f t="shared" si="57"/>
        <v>0</v>
      </c>
      <c r="W141" s="181">
        <f t="shared" si="47"/>
        <v>0</v>
      </c>
      <c r="X141" s="181">
        <f t="shared" si="48"/>
        <v>0</v>
      </c>
      <c r="Y141" s="181">
        <f t="shared" si="49"/>
        <v>0</v>
      </c>
      <c r="Z141" s="181">
        <f t="shared" si="50"/>
        <v>0</v>
      </c>
      <c r="AA141" s="181">
        <f t="shared" si="51"/>
        <v>0</v>
      </c>
      <c r="AB141" s="181">
        <f t="shared" si="52"/>
        <v>0</v>
      </c>
      <c r="AC141" s="181">
        <f t="shared" si="53"/>
        <v>0</v>
      </c>
      <c r="AD141" s="181">
        <f t="shared" si="54"/>
        <v>0</v>
      </c>
      <c r="AE141" s="181">
        <f t="shared" si="55"/>
        <v>0</v>
      </c>
      <c r="AF141" s="500">
        <f t="shared" si="59"/>
        <v>0</v>
      </c>
      <c r="AG141" s="570">
        <f t="shared" si="56"/>
        <v>0</v>
      </c>
      <c r="AH141" s="217">
        <f t="shared" si="58"/>
        <v>0</v>
      </c>
      <c r="AI141" s="236" t="s">
        <v>2</v>
      </c>
    </row>
    <row r="142" spans="2:35" hidden="1" x14ac:dyDescent="0.2">
      <c r="B142" s="119">
        <v>134</v>
      </c>
      <c r="C142" s="36"/>
      <c r="D142" s="36"/>
      <c r="E142" s="31"/>
      <c r="F142" s="56"/>
      <c r="G142" s="238"/>
      <c r="H142" s="238"/>
      <c r="I142" s="238"/>
      <c r="J142" s="238"/>
      <c r="K142" s="238"/>
      <c r="L142" s="238"/>
      <c r="M142" s="238"/>
      <c r="N142" s="238"/>
      <c r="O142" s="238"/>
      <c r="P142" s="238"/>
      <c r="Q142" s="57"/>
      <c r="R142" s="57"/>
      <c r="S142" s="58"/>
      <c r="T142" s="58"/>
      <c r="U142" s="58"/>
      <c r="V142" s="181">
        <f t="shared" si="57"/>
        <v>0</v>
      </c>
      <c r="W142" s="181">
        <f t="shared" si="47"/>
        <v>0</v>
      </c>
      <c r="X142" s="181">
        <f t="shared" si="48"/>
        <v>0</v>
      </c>
      <c r="Y142" s="181">
        <f t="shared" si="49"/>
        <v>0</v>
      </c>
      <c r="Z142" s="181">
        <f t="shared" si="50"/>
        <v>0</v>
      </c>
      <c r="AA142" s="181">
        <f t="shared" si="51"/>
        <v>0</v>
      </c>
      <c r="AB142" s="181">
        <f t="shared" si="52"/>
        <v>0</v>
      </c>
      <c r="AC142" s="181">
        <f t="shared" si="53"/>
        <v>0</v>
      </c>
      <c r="AD142" s="181">
        <f t="shared" si="54"/>
        <v>0</v>
      </c>
      <c r="AE142" s="181">
        <f t="shared" si="55"/>
        <v>0</v>
      </c>
      <c r="AF142" s="500">
        <f t="shared" si="59"/>
        <v>0</v>
      </c>
      <c r="AG142" s="570">
        <f t="shared" si="56"/>
        <v>0</v>
      </c>
      <c r="AH142" s="217">
        <f t="shared" si="58"/>
        <v>0</v>
      </c>
      <c r="AI142" s="236" t="s">
        <v>2</v>
      </c>
    </row>
    <row r="143" spans="2:35" hidden="1" x14ac:dyDescent="0.2">
      <c r="B143" s="119">
        <v>135</v>
      </c>
      <c r="C143" s="36"/>
      <c r="D143" s="36"/>
      <c r="E143" s="31"/>
      <c r="F143" s="56"/>
      <c r="G143" s="238"/>
      <c r="H143" s="238"/>
      <c r="I143" s="238"/>
      <c r="J143" s="238"/>
      <c r="K143" s="238"/>
      <c r="L143" s="238"/>
      <c r="M143" s="238"/>
      <c r="N143" s="238"/>
      <c r="O143" s="238"/>
      <c r="P143" s="238"/>
      <c r="Q143" s="57"/>
      <c r="R143" s="57"/>
      <c r="S143" s="58"/>
      <c r="T143" s="58"/>
      <c r="U143" s="58"/>
      <c r="V143" s="181">
        <f t="shared" si="57"/>
        <v>0</v>
      </c>
      <c r="W143" s="181">
        <f t="shared" si="47"/>
        <v>0</v>
      </c>
      <c r="X143" s="181">
        <f t="shared" si="48"/>
        <v>0</v>
      </c>
      <c r="Y143" s="181">
        <f t="shared" si="49"/>
        <v>0</v>
      </c>
      <c r="Z143" s="181">
        <f t="shared" si="50"/>
        <v>0</v>
      </c>
      <c r="AA143" s="181">
        <f t="shared" si="51"/>
        <v>0</v>
      </c>
      <c r="AB143" s="181">
        <f t="shared" si="52"/>
        <v>0</v>
      </c>
      <c r="AC143" s="181">
        <f t="shared" si="53"/>
        <v>0</v>
      </c>
      <c r="AD143" s="181">
        <f t="shared" si="54"/>
        <v>0</v>
      </c>
      <c r="AE143" s="181">
        <f t="shared" si="55"/>
        <v>0</v>
      </c>
      <c r="AF143" s="500">
        <f t="shared" si="59"/>
        <v>0</v>
      </c>
      <c r="AG143" s="570">
        <f t="shared" si="56"/>
        <v>0</v>
      </c>
      <c r="AH143" s="217">
        <f t="shared" si="58"/>
        <v>0</v>
      </c>
      <c r="AI143" s="236" t="s">
        <v>2</v>
      </c>
    </row>
    <row r="144" spans="2:35" hidden="1" x14ac:dyDescent="0.2">
      <c r="B144" s="119">
        <v>136</v>
      </c>
      <c r="C144" s="36"/>
      <c r="D144" s="36"/>
      <c r="E144" s="31"/>
      <c r="F144" s="56"/>
      <c r="G144" s="238"/>
      <c r="H144" s="238"/>
      <c r="I144" s="238"/>
      <c r="J144" s="238"/>
      <c r="K144" s="238"/>
      <c r="L144" s="238"/>
      <c r="M144" s="238"/>
      <c r="N144" s="238"/>
      <c r="O144" s="238"/>
      <c r="P144" s="238"/>
      <c r="Q144" s="57"/>
      <c r="R144" s="57"/>
      <c r="S144" s="58"/>
      <c r="T144" s="58"/>
      <c r="U144" s="58"/>
      <c r="V144" s="181">
        <f t="shared" si="57"/>
        <v>0</v>
      </c>
      <c r="W144" s="181">
        <f t="shared" si="47"/>
        <v>0</v>
      </c>
      <c r="X144" s="181">
        <f t="shared" si="48"/>
        <v>0</v>
      </c>
      <c r="Y144" s="181">
        <f t="shared" si="49"/>
        <v>0</v>
      </c>
      <c r="Z144" s="181">
        <f t="shared" si="50"/>
        <v>0</v>
      </c>
      <c r="AA144" s="181">
        <f t="shared" si="51"/>
        <v>0</v>
      </c>
      <c r="AB144" s="181">
        <f t="shared" si="52"/>
        <v>0</v>
      </c>
      <c r="AC144" s="181">
        <f t="shared" si="53"/>
        <v>0</v>
      </c>
      <c r="AD144" s="181">
        <f t="shared" si="54"/>
        <v>0</v>
      </c>
      <c r="AE144" s="181">
        <f t="shared" si="55"/>
        <v>0</v>
      </c>
      <c r="AF144" s="500">
        <f t="shared" si="59"/>
        <v>0</v>
      </c>
      <c r="AG144" s="570">
        <f t="shared" si="56"/>
        <v>0</v>
      </c>
      <c r="AH144" s="217">
        <f t="shared" si="58"/>
        <v>0</v>
      </c>
      <c r="AI144" s="236" t="s">
        <v>2</v>
      </c>
    </row>
    <row r="145" spans="2:35" hidden="1" x14ac:dyDescent="0.2">
      <c r="B145" s="119">
        <v>137</v>
      </c>
      <c r="C145" s="36"/>
      <c r="D145" s="36"/>
      <c r="E145" s="31"/>
      <c r="F145" s="56"/>
      <c r="G145" s="238"/>
      <c r="H145" s="238"/>
      <c r="I145" s="238"/>
      <c r="J145" s="238"/>
      <c r="K145" s="238"/>
      <c r="L145" s="238"/>
      <c r="M145" s="238"/>
      <c r="N145" s="238"/>
      <c r="O145" s="238"/>
      <c r="P145" s="238"/>
      <c r="Q145" s="57"/>
      <c r="R145" s="57"/>
      <c r="S145" s="58"/>
      <c r="T145" s="58"/>
      <c r="U145" s="58"/>
      <c r="V145" s="181">
        <f t="shared" si="57"/>
        <v>0</v>
      </c>
      <c r="W145" s="181">
        <f t="shared" si="47"/>
        <v>0</v>
      </c>
      <c r="X145" s="181">
        <f t="shared" si="48"/>
        <v>0</v>
      </c>
      <c r="Y145" s="181">
        <f t="shared" si="49"/>
        <v>0</v>
      </c>
      <c r="Z145" s="181">
        <f t="shared" si="50"/>
        <v>0</v>
      </c>
      <c r="AA145" s="181">
        <f t="shared" si="51"/>
        <v>0</v>
      </c>
      <c r="AB145" s="181">
        <f t="shared" si="52"/>
        <v>0</v>
      </c>
      <c r="AC145" s="181">
        <f t="shared" si="53"/>
        <v>0</v>
      </c>
      <c r="AD145" s="181">
        <f t="shared" si="54"/>
        <v>0</v>
      </c>
      <c r="AE145" s="181">
        <f t="shared" si="55"/>
        <v>0</v>
      </c>
      <c r="AF145" s="500">
        <f t="shared" si="59"/>
        <v>0</v>
      </c>
      <c r="AG145" s="570">
        <f t="shared" si="56"/>
        <v>0</v>
      </c>
      <c r="AH145" s="217">
        <f t="shared" si="58"/>
        <v>0</v>
      </c>
      <c r="AI145" s="236" t="s">
        <v>2</v>
      </c>
    </row>
    <row r="146" spans="2:35" hidden="1" x14ac:dyDescent="0.2">
      <c r="B146" s="119">
        <v>138</v>
      </c>
      <c r="C146" s="36"/>
      <c r="D146" s="36"/>
      <c r="E146" s="31"/>
      <c r="F146" s="56"/>
      <c r="G146" s="238"/>
      <c r="H146" s="238"/>
      <c r="I146" s="238"/>
      <c r="J146" s="238"/>
      <c r="K146" s="238"/>
      <c r="L146" s="238"/>
      <c r="M146" s="238"/>
      <c r="N146" s="238"/>
      <c r="O146" s="238"/>
      <c r="P146" s="238"/>
      <c r="Q146" s="57"/>
      <c r="R146" s="57"/>
      <c r="S146" s="58"/>
      <c r="T146" s="58"/>
      <c r="U146" s="58"/>
      <c r="V146" s="181">
        <f t="shared" si="57"/>
        <v>0</v>
      </c>
      <c r="W146" s="181">
        <f t="shared" si="47"/>
        <v>0</v>
      </c>
      <c r="X146" s="181">
        <f t="shared" si="48"/>
        <v>0</v>
      </c>
      <c r="Y146" s="181">
        <f t="shared" si="49"/>
        <v>0</v>
      </c>
      <c r="Z146" s="181">
        <f t="shared" si="50"/>
        <v>0</v>
      </c>
      <c r="AA146" s="181">
        <f t="shared" si="51"/>
        <v>0</v>
      </c>
      <c r="AB146" s="181">
        <f t="shared" si="52"/>
        <v>0</v>
      </c>
      <c r="AC146" s="181">
        <f t="shared" si="53"/>
        <v>0</v>
      </c>
      <c r="AD146" s="181">
        <f t="shared" si="54"/>
        <v>0</v>
      </c>
      <c r="AE146" s="181">
        <f t="shared" si="55"/>
        <v>0</v>
      </c>
      <c r="AF146" s="500">
        <f t="shared" si="59"/>
        <v>0</v>
      </c>
      <c r="AG146" s="570">
        <f t="shared" si="56"/>
        <v>0</v>
      </c>
      <c r="AH146" s="217">
        <f t="shared" si="58"/>
        <v>0</v>
      </c>
      <c r="AI146" s="236" t="s">
        <v>2</v>
      </c>
    </row>
    <row r="147" spans="2:35" hidden="1" x14ac:dyDescent="0.2">
      <c r="B147" s="119">
        <v>139</v>
      </c>
      <c r="C147" s="36"/>
      <c r="D147" s="36"/>
      <c r="E147" s="31"/>
      <c r="F147" s="56"/>
      <c r="G147" s="238"/>
      <c r="H147" s="238"/>
      <c r="I147" s="238"/>
      <c r="J147" s="238"/>
      <c r="K147" s="238"/>
      <c r="L147" s="238"/>
      <c r="M147" s="238"/>
      <c r="N147" s="238"/>
      <c r="O147" s="238"/>
      <c r="P147" s="238"/>
      <c r="Q147" s="57"/>
      <c r="R147" s="57"/>
      <c r="S147" s="58"/>
      <c r="T147" s="58"/>
      <c r="U147" s="58"/>
      <c r="V147" s="181">
        <f t="shared" si="57"/>
        <v>0</v>
      </c>
      <c r="W147" s="181">
        <f t="shared" si="47"/>
        <v>0</v>
      </c>
      <c r="X147" s="181">
        <f t="shared" si="48"/>
        <v>0</v>
      </c>
      <c r="Y147" s="181">
        <f t="shared" si="49"/>
        <v>0</v>
      </c>
      <c r="Z147" s="181">
        <f t="shared" si="50"/>
        <v>0</v>
      </c>
      <c r="AA147" s="181">
        <f t="shared" si="51"/>
        <v>0</v>
      </c>
      <c r="AB147" s="181">
        <f t="shared" si="52"/>
        <v>0</v>
      </c>
      <c r="AC147" s="181">
        <f t="shared" si="53"/>
        <v>0</v>
      </c>
      <c r="AD147" s="181">
        <f t="shared" si="54"/>
        <v>0</v>
      </c>
      <c r="AE147" s="181">
        <f t="shared" si="55"/>
        <v>0</v>
      </c>
      <c r="AF147" s="500">
        <f t="shared" si="59"/>
        <v>0</v>
      </c>
      <c r="AG147" s="570">
        <f t="shared" si="56"/>
        <v>0</v>
      </c>
      <c r="AH147" s="217">
        <f t="shared" si="58"/>
        <v>0</v>
      </c>
      <c r="AI147" s="236" t="s">
        <v>2</v>
      </c>
    </row>
    <row r="148" spans="2:35" hidden="1" x14ac:dyDescent="0.2">
      <c r="B148" s="119">
        <v>140</v>
      </c>
      <c r="C148" s="36"/>
      <c r="D148" s="36"/>
      <c r="E148" s="31"/>
      <c r="F148" s="56"/>
      <c r="G148" s="238"/>
      <c r="H148" s="238"/>
      <c r="I148" s="238"/>
      <c r="J148" s="238"/>
      <c r="K148" s="238"/>
      <c r="L148" s="238"/>
      <c r="M148" s="238"/>
      <c r="N148" s="238"/>
      <c r="O148" s="238"/>
      <c r="P148" s="238"/>
      <c r="Q148" s="57"/>
      <c r="R148" s="57"/>
      <c r="S148" s="58"/>
      <c r="T148" s="58"/>
      <c r="U148" s="58"/>
      <c r="V148" s="181">
        <f t="shared" si="57"/>
        <v>0</v>
      </c>
      <c r="W148" s="181">
        <f t="shared" si="47"/>
        <v>0</v>
      </c>
      <c r="X148" s="181">
        <f t="shared" si="48"/>
        <v>0</v>
      </c>
      <c r="Y148" s="181">
        <f t="shared" si="49"/>
        <v>0</v>
      </c>
      <c r="Z148" s="181">
        <f t="shared" si="50"/>
        <v>0</v>
      </c>
      <c r="AA148" s="181">
        <f t="shared" si="51"/>
        <v>0</v>
      </c>
      <c r="AB148" s="181">
        <f t="shared" si="52"/>
        <v>0</v>
      </c>
      <c r="AC148" s="181">
        <f t="shared" si="53"/>
        <v>0</v>
      </c>
      <c r="AD148" s="181">
        <f t="shared" si="54"/>
        <v>0</v>
      </c>
      <c r="AE148" s="181">
        <f t="shared" si="55"/>
        <v>0</v>
      </c>
      <c r="AF148" s="500">
        <f t="shared" si="59"/>
        <v>0</v>
      </c>
      <c r="AG148" s="570">
        <f t="shared" si="56"/>
        <v>0</v>
      </c>
      <c r="AH148" s="217">
        <f t="shared" si="58"/>
        <v>0</v>
      </c>
      <c r="AI148" s="236" t="s">
        <v>2</v>
      </c>
    </row>
    <row r="149" spans="2:35" hidden="1" x14ac:dyDescent="0.2">
      <c r="B149" s="119">
        <v>141</v>
      </c>
      <c r="C149" s="36"/>
      <c r="D149" s="36"/>
      <c r="E149" s="31"/>
      <c r="F149" s="56"/>
      <c r="G149" s="238"/>
      <c r="H149" s="238"/>
      <c r="I149" s="238"/>
      <c r="J149" s="238"/>
      <c r="K149" s="238"/>
      <c r="L149" s="238"/>
      <c r="M149" s="238"/>
      <c r="N149" s="238"/>
      <c r="O149" s="238"/>
      <c r="P149" s="238"/>
      <c r="Q149" s="57"/>
      <c r="R149" s="57"/>
      <c r="S149" s="58"/>
      <c r="T149" s="58"/>
      <c r="U149" s="58"/>
      <c r="V149" s="181">
        <f t="shared" si="57"/>
        <v>0</v>
      </c>
      <c r="W149" s="181">
        <f t="shared" si="47"/>
        <v>0</v>
      </c>
      <c r="X149" s="181">
        <f t="shared" si="48"/>
        <v>0</v>
      </c>
      <c r="Y149" s="181">
        <f t="shared" si="49"/>
        <v>0</v>
      </c>
      <c r="Z149" s="181">
        <f t="shared" si="50"/>
        <v>0</v>
      </c>
      <c r="AA149" s="181">
        <f t="shared" si="51"/>
        <v>0</v>
      </c>
      <c r="AB149" s="181">
        <f t="shared" si="52"/>
        <v>0</v>
      </c>
      <c r="AC149" s="181">
        <f t="shared" si="53"/>
        <v>0</v>
      </c>
      <c r="AD149" s="181">
        <f t="shared" si="54"/>
        <v>0</v>
      </c>
      <c r="AE149" s="181">
        <f t="shared" si="55"/>
        <v>0</v>
      </c>
      <c r="AF149" s="500">
        <f t="shared" si="59"/>
        <v>0</v>
      </c>
      <c r="AG149" s="570">
        <f t="shared" si="56"/>
        <v>0</v>
      </c>
      <c r="AH149" s="217">
        <f t="shared" si="58"/>
        <v>0</v>
      </c>
      <c r="AI149" s="236" t="s">
        <v>2</v>
      </c>
    </row>
    <row r="150" spans="2:35" hidden="1" x14ac:dyDescent="0.2">
      <c r="B150" s="119">
        <v>142</v>
      </c>
      <c r="C150" s="36"/>
      <c r="D150" s="36"/>
      <c r="E150" s="31"/>
      <c r="F150" s="56"/>
      <c r="G150" s="238"/>
      <c r="H150" s="238"/>
      <c r="I150" s="238"/>
      <c r="J150" s="238"/>
      <c r="K150" s="238"/>
      <c r="L150" s="238"/>
      <c r="M150" s="238"/>
      <c r="N150" s="238"/>
      <c r="O150" s="238"/>
      <c r="P150" s="238"/>
      <c r="Q150" s="57"/>
      <c r="R150" s="57"/>
      <c r="S150" s="58"/>
      <c r="T150" s="58"/>
      <c r="U150" s="58"/>
      <c r="V150" s="181">
        <f t="shared" si="57"/>
        <v>0</v>
      </c>
      <c r="W150" s="181">
        <f t="shared" si="47"/>
        <v>0</v>
      </c>
      <c r="X150" s="181">
        <f t="shared" si="48"/>
        <v>0</v>
      </c>
      <c r="Y150" s="181">
        <f t="shared" si="49"/>
        <v>0</v>
      </c>
      <c r="Z150" s="181">
        <f t="shared" si="50"/>
        <v>0</v>
      </c>
      <c r="AA150" s="181">
        <f t="shared" si="51"/>
        <v>0</v>
      </c>
      <c r="AB150" s="181">
        <f t="shared" si="52"/>
        <v>0</v>
      </c>
      <c r="AC150" s="181">
        <f t="shared" si="53"/>
        <v>0</v>
      </c>
      <c r="AD150" s="181">
        <f t="shared" si="54"/>
        <v>0</v>
      </c>
      <c r="AE150" s="181">
        <f t="shared" si="55"/>
        <v>0</v>
      </c>
      <c r="AF150" s="500">
        <f t="shared" si="59"/>
        <v>0</v>
      </c>
      <c r="AG150" s="570">
        <f t="shared" si="56"/>
        <v>0</v>
      </c>
      <c r="AH150" s="217">
        <f t="shared" si="58"/>
        <v>0</v>
      </c>
      <c r="AI150" s="236" t="s">
        <v>2</v>
      </c>
    </row>
    <row r="151" spans="2:35" hidden="1" x14ac:dyDescent="0.2">
      <c r="B151" s="119">
        <v>143</v>
      </c>
      <c r="C151" s="36"/>
      <c r="D151" s="36"/>
      <c r="E151" s="31"/>
      <c r="F151" s="56"/>
      <c r="G151" s="238"/>
      <c r="H151" s="238"/>
      <c r="I151" s="238"/>
      <c r="J151" s="238"/>
      <c r="K151" s="238"/>
      <c r="L151" s="238"/>
      <c r="M151" s="238"/>
      <c r="N151" s="238"/>
      <c r="O151" s="238"/>
      <c r="P151" s="238"/>
      <c r="Q151" s="57"/>
      <c r="R151" s="57"/>
      <c r="S151" s="58"/>
      <c r="T151" s="58"/>
      <c r="U151" s="58"/>
      <c r="V151" s="181">
        <f t="shared" si="57"/>
        <v>0</v>
      </c>
      <c r="W151" s="181">
        <f t="shared" si="47"/>
        <v>0</v>
      </c>
      <c r="X151" s="181">
        <f t="shared" si="48"/>
        <v>0</v>
      </c>
      <c r="Y151" s="181">
        <f t="shared" si="49"/>
        <v>0</v>
      </c>
      <c r="Z151" s="181">
        <f t="shared" si="50"/>
        <v>0</v>
      </c>
      <c r="AA151" s="181">
        <f t="shared" si="51"/>
        <v>0</v>
      </c>
      <c r="AB151" s="181">
        <f t="shared" si="52"/>
        <v>0</v>
      </c>
      <c r="AC151" s="181">
        <f t="shared" si="53"/>
        <v>0</v>
      </c>
      <c r="AD151" s="181">
        <f t="shared" si="54"/>
        <v>0</v>
      </c>
      <c r="AE151" s="181">
        <f t="shared" si="55"/>
        <v>0</v>
      </c>
      <c r="AF151" s="500">
        <f t="shared" si="59"/>
        <v>0</v>
      </c>
      <c r="AG151" s="570">
        <f t="shared" si="56"/>
        <v>0</v>
      </c>
      <c r="AH151" s="217">
        <f t="shared" si="58"/>
        <v>0</v>
      </c>
      <c r="AI151" s="236" t="s">
        <v>2</v>
      </c>
    </row>
    <row r="152" spans="2:35" hidden="1" x14ac:dyDescent="0.2">
      <c r="B152" s="119">
        <v>144</v>
      </c>
      <c r="C152" s="36"/>
      <c r="D152" s="36"/>
      <c r="E152" s="31"/>
      <c r="F152" s="56"/>
      <c r="G152" s="238"/>
      <c r="H152" s="238"/>
      <c r="I152" s="238"/>
      <c r="J152" s="238"/>
      <c r="K152" s="238"/>
      <c r="L152" s="238"/>
      <c r="M152" s="238"/>
      <c r="N152" s="238"/>
      <c r="O152" s="238"/>
      <c r="P152" s="238"/>
      <c r="Q152" s="57"/>
      <c r="R152" s="57"/>
      <c r="S152" s="58"/>
      <c r="T152" s="58"/>
      <c r="U152" s="58"/>
      <c r="V152" s="181">
        <f t="shared" si="57"/>
        <v>0</v>
      </c>
      <c r="W152" s="181">
        <f t="shared" si="47"/>
        <v>0</v>
      </c>
      <c r="X152" s="181">
        <f t="shared" si="48"/>
        <v>0</v>
      </c>
      <c r="Y152" s="181">
        <f t="shared" si="49"/>
        <v>0</v>
      </c>
      <c r="Z152" s="181">
        <f t="shared" si="50"/>
        <v>0</v>
      </c>
      <c r="AA152" s="181">
        <f t="shared" si="51"/>
        <v>0</v>
      </c>
      <c r="AB152" s="181">
        <f t="shared" si="52"/>
        <v>0</v>
      </c>
      <c r="AC152" s="181">
        <f t="shared" si="53"/>
        <v>0</v>
      </c>
      <c r="AD152" s="181">
        <f t="shared" si="54"/>
        <v>0</v>
      </c>
      <c r="AE152" s="181">
        <f t="shared" si="55"/>
        <v>0</v>
      </c>
      <c r="AF152" s="500">
        <f t="shared" si="59"/>
        <v>0</v>
      </c>
      <c r="AG152" s="570">
        <f t="shared" si="56"/>
        <v>0</v>
      </c>
      <c r="AH152" s="217">
        <f t="shared" si="58"/>
        <v>0</v>
      </c>
      <c r="AI152" s="236" t="s">
        <v>2</v>
      </c>
    </row>
    <row r="153" spans="2:35" hidden="1" x14ac:dyDescent="0.2">
      <c r="B153" s="119">
        <v>145</v>
      </c>
      <c r="C153" s="36"/>
      <c r="D153" s="36"/>
      <c r="E153" s="31"/>
      <c r="F153" s="56"/>
      <c r="G153" s="238"/>
      <c r="H153" s="238"/>
      <c r="I153" s="238"/>
      <c r="J153" s="238"/>
      <c r="K153" s="238"/>
      <c r="L153" s="238"/>
      <c r="M153" s="238"/>
      <c r="N153" s="238"/>
      <c r="O153" s="238"/>
      <c r="P153" s="238"/>
      <c r="Q153" s="57"/>
      <c r="R153" s="57"/>
      <c r="S153" s="58"/>
      <c r="T153" s="58"/>
      <c r="U153" s="58"/>
      <c r="V153" s="181">
        <f t="shared" si="57"/>
        <v>0</v>
      </c>
      <c r="W153" s="181">
        <f t="shared" si="47"/>
        <v>0</v>
      </c>
      <c r="X153" s="181">
        <f t="shared" si="48"/>
        <v>0</v>
      </c>
      <c r="Y153" s="181">
        <f t="shared" si="49"/>
        <v>0</v>
      </c>
      <c r="Z153" s="181">
        <f t="shared" si="50"/>
        <v>0</v>
      </c>
      <c r="AA153" s="181">
        <f t="shared" si="51"/>
        <v>0</v>
      </c>
      <c r="AB153" s="181">
        <f t="shared" si="52"/>
        <v>0</v>
      </c>
      <c r="AC153" s="181">
        <f t="shared" si="53"/>
        <v>0</v>
      </c>
      <c r="AD153" s="181">
        <f t="shared" si="54"/>
        <v>0</v>
      </c>
      <c r="AE153" s="181">
        <f t="shared" si="55"/>
        <v>0</v>
      </c>
      <c r="AF153" s="500">
        <f t="shared" si="59"/>
        <v>0</v>
      </c>
      <c r="AG153" s="570">
        <f t="shared" si="56"/>
        <v>0</v>
      </c>
      <c r="AH153" s="217">
        <f t="shared" si="58"/>
        <v>0</v>
      </c>
      <c r="AI153" s="236" t="s">
        <v>2</v>
      </c>
    </row>
    <row r="154" spans="2:35" hidden="1" x14ac:dyDescent="0.2">
      <c r="B154" s="119">
        <v>146</v>
      </c>
      <c r="C154" s="36"/>
      <c r="D154" s="36"/>
      <c r="E154" s="31"/>
      <c r="F154" s="56"/>
      <c r="G154" s="238"/>
      <c r="H154" s="238"/>
      <c r="I154" s="238"/>
      <c r="J154" s="238"/>
      <c r="K154" s="238"/>
      <c r="L154" s="238"/>
      <c r="M154" s="238"/>
      <c r="N154" s="238"/>
      <c r="O154" s="238"/>
      <c r="P154" s="238"/>
      <c r="Q154" s="57"/>
      <c r="R154" s="57"/>
      <c r="S154" s="58"/>
      <c r="T154" s="58"/>
      <c r="U154" s="58"/>
      <c r="V154" s="181">
        <f t="shared" si="57"/>
        <v>0</v>
      </c>
      <c r="W154" s="181">
        <f t="shared" si="47"/>
        <v>0</v>
      </c>
      <c r="X154" s="181">
        <f t="shared" si="48"/>
        <v>0</v>
      </c>
      <c r="Y154" s="181">
        <f t="shared" si="49"/>
        <v>0</v>
      </c>
      <c r="Z154" s="181">
        <f t="shared" si="50"/>
        <v>0</v>
      </c>
      <c r="AA154" s="181">
        <f t="shared" si="51"/>
        <v>0</v>
      </c>
      <c r="AB154" s="181">
        <f t="shared" si="52"/>
        <v>0</v>
      </c>
      <c r="AC154" s="181">
        <f t="shared" si="53"/>
        <v>0</v>
      </c>
      <c r="AD154" s="181">
        <f t="shared" si="54"/>
        <v>0</v>
      </c>
      <c r="AE154" s="181">
        <f t="shared" si="55"/>
        <v>0</v>
      </c>
      <c r="AF154" s="500">
        <f t="shared" si="59"/>
        <v>0</v>
      </c>
      <c r="AG154" s="570">
        <f t="shared" si="56"/>
        <v>0</v>
      </c>
      <c r="AH154" s="217">
        <f t="shared" si="58"/>
        <v>0</v>
      </c>
      <c r="AI154" s="236" t="s">
        <v>2</v>
      </c>
    </row>
    <row r="155" spans="2:35" hidden="1" x14ac:dyDescent="0.2">
      <c r="B155" s="119">
        <v>147</v>
      </c>
      <c r="C155" s="36"/>
      <c r="D155" s="36"/>
      <c r="E155" s="31"/>
      <c r="F155" s="56"/>
      <c r="G155" s="238"/>
      <c r="H155" s="238"/>
      <c r="I155" s="238"/>
      <c r="J155" s="238"/>
      <c r="K155" s="238"/>
      <c r="L155" s="238"/>
      <c r="M155" s="238"/>
      <c r="N155" s="238"/>
      <c r="O155" s="238"/>
      <c r="P155" s="238"/>
      <c r="Q155" s="57"/>
      <c r="R155" s="57"/>
      <c r="S155" s="58"/>
      <c r="T155" s="58"/>
      <c r="U155" s="58"/>
      <c r="V155" s="181">
        <f t="shared" si="57"/>
        <v>0</v>
      </c>
      <c r="W155" s="181">
        <f t="shared" si="47"/>
        <v>0</v>
      </c>
      <c r="X155" s="181">
        <f t="shared" si="48"/>
        <v>0</v>
      </c>
      <c r="Y155" s="181">
        <f t="shared" si="49"/>
        <v>0</v>
      </c>
      <c r="Z155" s="181">
        <f t="shared" si="50"/>
        <v>0</v>
      </c>
      <c r="AA155" s="181">
        <f t="shared" si="51"/>
        <v>0</v>
      </c>
      <c r="AB155" s="181">
        <f t="shared" si="52"/>
        <v>0</v>
      </c>
      <c r="AC155" s="181">
        <f t="shared" si="53"/>
        <v>0</v>
      </c>
      <c r="AD155" s="181">
        <f t="shared" si="54"/>
        <v>0</v>
      </c>
      <c r="AE155" s="181">
        <f t="shared" si="55"/>
        <v>0</v>
      </c>
      <c r="AF155" s="500">
        <f t="shared" si="59"/>
        <v>0</v>
      </c>
      <c r="AG155" s="570">
        <f t="shared" si="56"/>
        <v>0</v>
      </c>
      <c r="AH155" s="217">
        <f t="shared" si="58"/>
        <v>0</v>
      </c>
      <c r="AI155" s="236" t="s">
        <v>2</v>
      </c>
    </row>
    <row r="156" spans="2:35" hidden="1" x14ac:dyDescent="0.2">
      <c r="B156" s="119">
        <v>148</v>
      </c>
      <c r="C156" s="36"/>
      <c r="D156" s="36"/>
      <c r="E156" s="31"/>
      <c r="F156" s="56"/>
      <c r="G156" s="238"/>
      <c r="H156" s="238"/>
      <c r="I156" s="238"/>
      <c r="J156" s="238"/>
      <c r="K156" s="238"/>
      <c r="L156" s="238"/>
      <c r="M156" s="238"/>
      <c r="N156" s="238"/>
      <c r="O156" s="238"/>
      <c r="P156" s="238"/>
      <c r="Q156" s="57"/>
      <c r="R156" s="57"/>
      <c r="S156" s="58"/>
      <c r="T156" s="58"/>
      <c r="U156" s="58"/>
      <c r="V156" s="181">
        <f t="shared" si="57"/>
        <v>0</v>
      </c>
      <c r="W156" s="181">
        <f t="shared" si="47"/>
        <v>0</v>
      </c>
      <c r="X156" s="181">
        <f t="shared" si="48"/>
        <v>0</v>
      </c>
      <c r="Y156" s="181">
        <f t="shared" si="49"/>
        <v>0</v>
      </c>
      <c r="Z156" s="181">
        <f t="shared" si="50"/>
        <v>0</v>
      </c>
      <c r="AA156" s="181">
        <f t="shared" si="51"/>
        <v>0</v>
      </c>
      <c r="AB156" s="181">
        <f t="shared" si="52"/>
        <v>0</v>
      </c>
      <c r="AC156" s="181">
        <f t="shared" si="53"/>
        <v>0</v>
      </c>
      <c r="AD156" s="181">
        <f t="shared" si="54"/>
        <v>0</v>
      </c>
      <c r="AE156" s="181">
        <f t="shared" si="55"/>
        <v>0</v>
      </c>
      <c r="AF156" s="500">
        <f t="shared" si="59"/>
        <v>0</v>
      </c>
      <c r="AG156" s="570">
        <f t="shared" si="56"/>
        <v>0</v>
      </c>
      <c r="AH156" s="217">
        <f t="shared" si="58"/>
        <v>0</v>
      </c>
      <c r="AI156" s="236" t="s">
        <v>2</v>
      </c>
    </row>
    <row r="157" spans="2:35" hidden="1" x14ac:dyDescent="0.2">
      <c r="B157" s="119">
        <v>149</v>
      </c>
      <c r="C157" s="36"/>
      <c r="D157" s="36"/>
      <c r="E157" s="31"/>
      <c r="F157" s="56"/>
      <c r="G157" s="238"/>
      <c r="H157" s="238"/>
      <c r="I157" s="238"/>
      <c r="J157" s="238"/>
      <c r="K157" s="238"/>
      <c r="L157" s="238"/>
      <c r="M157" s="238"/>
      <c r="N157" s="238"/>
      <c r="O157" s="238"/>
      <c r="P157" s="238"/>
      <c r="Q157" s="57"/>
      <c r="R157" s="57"/>
      <c r="S157" s="58"/>
      <c r="T157" s="58"/>
      <c r="U157" s="58"/>
      <c r="V157" s="181">
        <f t="shared" si="57"/>
        <v>0</v>
      </c>
      <c r="W157" s="181">
        <f t="shared" si="47"/>
        <v>0</v>
      </c>
      <c r="X157" s="181">
        <f t="shared" si="48"/>
        <v>0</v>
      </c>
      <c r="Y157" s="181">
        <f t="shared" si="49"/>
        <v>0</v>
      </c>
      <c r="Z157" s="181">
        <f t="shared" si="50"/>
        <v>0</v>
      </c>
      <c r="AA157" s="181">
        <f t="shared" si="51"/>
        <v>0</v>
      </c>
      <c r="AB157" s="181">
        <f t="shared" si="52"/>
        <v>0</v>
      </c>
      <c r="AC157" s="181">
        <f t="shared" si="53"/>
        <v>0</v>
      </c>
      <c r="AD157" s="181">
        <f t="shared" si="54"/>
        <v>0</v>
      </c>
      <c r="AE157" s="181">
        <f t="shared" si="55"/>
        <v>0</v>
      </c>
      <c r="AF157" s="500">
        <f t="shared" si="59"/>
        <v>0</v>
      </c>
      <c r="AG157" s="570">
        <f t="shared" si="56"/>
        <v>0</v>
      </c>
      <c r="AH157" s="217">
        <f t="shared" si="58"/>
        <v>0</v>
      </c>
      <c r="AI157" s="236" t="s">
        <v>2</v>
      </c>
    </row>
    <row r="158" spans="2:35" hidden="1" x14ac:dyDescent="0.2">
      <c r="B158" s="119">
        <v>150</v>
      </c>
      <c r="C158" s="91"/>
      <c r="D158" s="91"/>
      <c r="E158" s="92"/>
      <c r="F158" s="93"/>
      <c r="G158" s="239"/>
      <c r="H158" s="239"/>
      <c r="I158" s="239"/>
      <c r="J158" s="239"/>
      <c r="K158" s="239"/>
      <c r="L158" s="239"/>
      <c r="M158" s="239"/>
      <c r="N158" s="239"/>
      <c r="O158" s="239"/>
      <c r="P158" s="239"/>
      <c r="Q158" s="94"/>
      <c r="R158" s="94"/>
      <c r="S158" s="95"/>
      <c r="T158" s="95"/>
      <c r="U158" s="95"/>
      <c r="V158" s="181">
        <f t="shared" si="57"/>
        <v>0</v>
      </c>
      <c r="W158" s="181">
        <f t="shared" si="47"/>
        <v>0</v>
      </c>
      <c r="X158" s="181">
        <f t="shared" si="48"/>
        <v>0</v>
      </c>
      <c r="Y158" s="181">
        <f t="shared" si="49"/>
        <v>0</v>
      </c>
      <c r="Z158" s="181">
        <f t="shared" si="50"/>
        <v>0</v>
      </c>
      <c r="AA158" s="181">
        <f t="shared" si="51"/>
        <v>0</v>
      </c>
      <c r="AB158" s="181">
        <f t="shared" si="52"/>
        <v>0</v>
      </c>
      <c r="AC158" s="181">
        <f t="shared" si="53"/>
        <v>0</v>
      </c>
      <c r="AD158" s="181">
        <f t="shared" si="54"/>
        <v>0</v>
      </c>
      <c r="AE158" s="181">
        <f t="shared" si="55"/>
        <v>0</v>
      </c>
      <c r="AF158" s="500">
        <f t="shared" si="59"/>
        <v>0</v>
      </c>
      <c r="AG158" s="570">
        <f t="shared" si="56"/>
        <v>0</v>
      </c>
      <c r="AH158" s="217">
        <f t="shared" si="58"/>
        <v>0</v>
      </c>
      <c r="AI158" s="236" t="s">
        <v>2</v>
      </c>
    </row>
    <row r="159" spans="2:35" hidden="1" x14ac:dyDescent="0.2">
      <c r="B159" s="119">
        <v>151</v>
      </c>
      <c r="C159" s="36"/>
      <c r="D159" s="36"/>
      <c r="E159" s="31"/>
      <c r="F159" s="56"/>
      <c r="G159" s="238"/>
      <c r="H159" s="238"/>
      <c r="I159" s="238"/>
      <c r="J159" s="238"/>
      <c r="K159" s="238"/>
      <c r="L159" s="238"/>
      <c r="M159" s="238"/>
      <c r="N159" s="238"/>
      <c r="O159" s="238"/>
      <c r="P159" s="238"/>
      <c r="Q159" s="57"/>
      <c r="R159" s="57"/>
      <c r="S159" s="58"/>
      <c r="T159" s="58"/>
      <c r="U159" s="58"/>
      <c r="V159" s="181">
        <f t="shared" si="57"/>
        <v>0</v>
      </c>
      <c r="W159" s="181">
        <f t="shared" si="47"/>
        <v>0</v>
      </c>
      <c r="X159" s="181">
        <f t="shared" si="48"/>
        <v>0</v>
      </c>
      <c r="Y159" s="181">
        <f t="shared" si="49"/>
        <v>0</v>
      </c>
      <c r="Z159" s="181">
        <f t="shared" si="50"/>
        <v>0</v>
      </c>
      <c r="AA159" s="181">
        <f t="shared" si="51"/>
        <v>0</v>
      </c>
      <c r="AB159" s="181">
        <f t="shared" si="52"/>
        <v>0</v>
      </c>
      <c r="AC159" s="181">
        <f t="shared" si="53"/>
        <v>0</v>
      </c>
      <c r="AD159" s="181">
        <f t="shared" si="54"/>
        <v>0</v>
      </c>
      <c r="AE159" s="181">
        <f t="shared" si="55"/>
        <v>0</v>
      </c>
      <c r="AF159" s="500">
        <f t="shared" si="59"/>
        <v>0</v>
      </c>
      <c r="AG159" s="570">
        <f t="shared" si="56"/>
        <v>0</v>
      </c>
      <c r="AH159" s="217">
        <f t="shared" si="58"/>
        <v>0</v>
      </c>
      <c r="AI159" s="236" t="s">
        <v>2</v>
      </c>
    </row>
    <row r="160" spans="2:35" hidden="1" x14ac:dyDescent="0.2">
      <c r="B160" s="119">
        <v>152</v>
      </c>
      <c r="C160" s="36"/>
      <c r="D160" s="36"/>
      <c r="E160" s="31"/>
      <c r="F160" s="56"/>
      <c r="G160" s="238"/>
      <c r="H160" s="238"/>
      <c r="I160" s="238"/>
      <c r="J160" s="238"/>
      <c r="K160" s="238"/>
      <c r="L160" s="238"/>
      <c r="M160" s="238"/>
      <c r="N160" s="238"/>
      <c r="O160" s="238"/>
      <c r="P160" s="238"/>
      <c r="Q160" s="57"/>
      <c r="R160" s="57"/>
      <c r="S160" s="58"/>
      <c r="T160" s="58"/>
      <c r="U160" s="58"/>
      <c r="V160" s="181">
        <f t="shared" si="57"/>
        <v>0</v>
      </c>
      <c r="W160" s="181">
        <f t="shared" si="47"/>
        <v>0</v>
      </c>
      <c r="X160" s="181">
        <f t="shared" si="48"/>
        <v>0</v>
      </c>
      <c r="Y160" s="181">
        <f t="shared" si="49"/>
        <v>0</v>
      </c>
      <c r="Z160" s="181">
        <f t="shared" si="50"/>
        <v>0</v>
      </c>
      <c r="AA160" s="181">
        <f t="shared" si="51"/>
        <v>0</v>
      </c>
      <c r="AB160" s="181">
        <f t="shared" si="52"/>
        <v>0</v>
      </c>
      <c r="AC160" s="181">
        <f t="shared" si="53"/>
        <v>0</v>
      </c>
      <c r="AD160" s="181">
        <f t="shared" si="54"/>
        <v>0</v>
      </c>
      <c r="AE160" s="181">
        <f t="shared" si="55"/>
        <v>0</v>
      </c>
      <c r="AF160" s="500">
        <f t="shared" si="59"/>
        <v>0</v>
      </c>
      <c r="AG160" s="570">
        <f t="shared" si="56"/>
        <v>0</v>
      </c>
      <c r="AH160" s="217">
        <f t="shared" si="58"/>
        <v>0</v>
      </c>
      <c r="AI160" s="236" t="s">
        <v>2</v>
      </c>
    </row>
    <row r="161" spans="2:35" hidden="1" x14ac:dyDescent="0.2">
      <c r="B161" s="119">
        <v>153</v>
      </c>
      <c r="C161" s="36"/>
      <c r="D161" s="36"/>
      <c r="E161" s="31"/>
      <c r="F161" s="56"/>
      <c r="G161" s="238"/>
      <c r="H161" s="238"/>
      <c r="I161" s="238"/>
      <c r="J161" s="238"/>
      <c r="K161" s="238"/>
      <c r="L161" s="238"/>
      <c r="M161" s="238"/>
      <c r="N161" s="238"/>
      <c r="O161" s="238"/>
      <c r="P161" s="238"/>
      <c r="Q161" s="57"/>
      <c r="R161" s="57"/>
      <c r="S161" s="58"/>
      <c r="T161" s="58"/>
      <c r="U161" s="58"/>
      <c r="V161" s="181">
        <f t="shared" si="57"/>
        <v>0</v>
      </c>
      <c r="W161" s="181">
        <f t="shared" si="47"/>
        <v>0</v>
      </c>
      <c r="X161" s="181">
        <f t="shared" si="48"/>
        <v>0</v>
      </c>
      <c r="Y161" s="181">
        <f t="shared" si="49"/>
        <v>0</v>
      </c>
      <c r="Z161" s="181">
        <f t="shared" si="50"/>
        <v>0</v>
      </c>
      <c r="AA161" s="181">
        <f t="shared" si="51"/>
        <v>0</v>
      </c>
      <c r="AB161" s="181">
        <f t="shared" si="52"/>
        <v>0</v>
      </c>
      <c r="AC161" s="181">
        <f t="shared" si="53"/>
        <v>0</v>
      </c>
      <c r="AD161" s="181">
        <f t="shared" si="54"/>
        <v>0</v>
      </c>
      <c r="AE161" s="181">
        <f t="shared" si="55"/>
        <v>0</v>
      </c>
      <c r="AF161" s="500">
        <f t="shared" si="59"/>
        <v>0</v>
      </c>
      <c r="AG161" s="570">
        <f t="shared" si="56"/>
        <v>0</v>
      </c>
      <c r="AH161" s="217">
        <f t="shared" si="58"/>
        <v>0</v>
      </c>
      <c r="AI161" s="236" t="s">
        <v>2</v>
      </c>
    </row>
    <row r="162" spans="2:35" hidden="1" x14ac:dyDescent="0.2">
      <c r="B162" s="119">
        <v>154</v>
      </c>
      <c r="C162" s="36"/>
      <c r="D162" s="36"/>
      <c r="E162" s="31"/>
      <c r="F162" s="56"/>
      <c r="G162" s="238"/>
      <c r="H162" s="238"/>
      <c r="I162" s="238"/>
      <c r="J162" s="238"/>
      <c r="K162" s="238"/>
      <c r="L162" s="238"/>
      <c r="M162" s="238"/>
      <c r="N162" s="238"/>
      <c r="O162" s="238"/>
      <c r="P162" s="238"/>
      <c r="Q162" s="57"/>
      <c r="R162" s="57"/>
      <c r="S162" s="58"/>
      <c r="T162" s="58"/>
      <c r="U162" s="58"/>
      <c r="V162" s="181">
        <f t="shared" si="57"/>
        <v>0</v>
      </c>
      <c r="W162" s="181">
        <f t="shared" si="47"/>
        <v>0</v>
      </c>
      <c r="X162" s="181">
        <f t="shared" si="48"/>
        <v>0</v>
      </c>
      <c r="Y162" s="181">
        <f t="shared" si="49"/>
        <v>0</v>
      </c>
      <c r="Z162" s="181">
        <f t="shared" si="50"/>
        <v>0</v>
      </c>
      <c r="AA162" s="181">
        <f t="shared" si="51"/>
        <v>0</v>
      </c>
      <c r="AB162" s="181">
        <f t="shared" si="52"/>
        <v>0</v>
      </c>
      <c r="AC162" s="181">
        <f t="shared" si="53"/>
        <v>0</v>
      </c>
      <c r="AD162" s="181">
        <f t="shared" si="54"/>
        <v>0</v>
      </c>
      <c r="AE162" s="181">
        <f t="shared" si="55"/>
        <v>0</v>
      </c>
      <c r="AF162" s="500">
        <f t="shared" si="59"/>
        <v>0</v>
      </c>
      <c r="AG162" s="570">
        <f t="shared" si="56"/>
        <v>0</v>
      </c>
      <c r="AH162" s="217">
        <f t="shared" si="58"/>
        <v>0</v>
      </c>
      <c r="AI162" s="236" t="s">
        <v>2</v>
      </c>
    </row>
    <row r="163" spans="2:35" hidden="1" x14ac:dyDescent="0.2">
      <c r="B163" s="119">
        <v>155</v>
      </c>
      <c r="C163" s="36"/>
      <c r="D163" s="36"/>
      <c r="E163" s="31"/>
      <c r="F163" s="56"/>
      <c r="G163" s="238"/>
      <c r="H163" s="238"/>
      <c r="I163" s="238"/>
      <c r="J163" s="238"/>
      <c r="K163" s="238"/>
      <c r="L163" s="238"/>
      <c r="M163" s="238"/>
      <c r="N163" s="238"/>
      <c r="O163" s="238"/>
      <c r="P163" s="238"/>
      <c r="Q163" s="57"/>
      <c r="R163" s="57"/>
      <c r="S163" s="58"/>
      <c r="T163" s="58"/>
      <c r="U163" s="58"/>
      <c r="V163" s="181">
        <f t="shared" si="57"/>
        <v>0</v>
      </c>
      <c r="W163" s="181">
        <f t="shared" si="47"/>
        <v>0</v>
      </c>
      <c r="X163" s="181">
        <f t="shared" si="48"/>
        <v>0</v>
      </c>
      <c r="Y163" s="181">
        <f t="shared" si="49"/>
        <v>0</v>
      </c>
      <c r="Z163" s="181">
        <f t="shared" si="50"/>
        <v>0</v>
      </c>
      <c r="AA163" s="181">
        <f t="shared" si="51"/>
        <v>0</v>
      </c>
      <c r="AB163" s="181">
        <f t="shared" si="52"/>
        <v>0</v>
      </c>
      <c r="AC163" s="181">
        <f t="shared" si="53"/>
        <v>0</v>
      </c>
      <c r="AD163" s="181">
        <f t="shared" si="54"/>
        <v>0</v>
      </c>
      <c r="AE163" s="181">
        <f t="shared" si="55"/>
        <v>0</v>
      </c>
      <c r="AF163" s="500">
        <f t="shared" si="59"/>
        <v>0</v>
      </c>
      <c r="AG163" s="570">
        <f t="shared" si="56"/>
        <v>0</v>
      </c>
      <c r="AH163" s="217">
        <f t="shared" si="58"/>
        <v>0</v>
      </c>
      <c r="AI163" s="236" t="s">
        <v>2</v>
      </c>
    </row>
    <row r="164" spans="2:35" hidden="1" x14ac:dyDescent="0.2">
      <c r="B164" s="119">
        <v>156</v>
      </c>
      <c r="C164" s="36"/>
      <c r="D164" s="36"/>
      <c r="E164" s="31"/>
      <c r="F164" s="56"/>
      <c r="G164" s="238"/>
      <c r="H164" s="238"/>
      <c r="I164" s="238"/>
      <c r="J164" s="238"/>
      <c r="K164" s="238"/>
      <c r="L164" s="238"/>
      <c r="M164" s="238"/>
      <c r="N164" s="238"/>
      <c r="O164" s="238"/>
      <c r="P164" s="238"/>
      <c r="Q164" s="57"/>
      <c r="R164" s="57"/>
      <c r="S164" s="58"/>
      <c r="T164" s="58"/>
      <c r="U164" s="58"/>
      <c r="V164" s="181">
        <f t="shared" si="57"/>
        <v>0</v>
      </c>
      <c r="W164" s="181">
        <f t="shared" si="47"/>
        <v>0</v>
      </c>
      <c r="X164" s="181">
        <f t="shared" si="48"/>
        <v>0</v>
      </c>
      <c r="Y164" s="181">
        <f t="shared" si="49"/>
        <v>0</v>
      </c>
      <c r="Z164" s="181">
        <f t="shared" si="50"/>
        <v>0</v>
      </c>
      <c r="AA164" s="181">
        <f t="shared" si="51"/>
        <v>0</v>
      </c>
      <c r="AB164" s="181">
        <f t="shared" si="52"/>
        <v>0</v>
      </c>
      <c r="AC164" s="181">
        <f t="shared" si="53"/>
        <v>0</v>
      </c>
      <c r="AD164" s="181">
        <f t="shared" si="54"/>
        <v>0</v>
      </c>
      <c r="AE164" s="181">
        <f t="shared" si="55"/>
        <v>0</v>
      </c>
      <c r="AF164" s="500">
        <f t="shared" si="59"/>
        <v>0</v>
      </c>
      <c r="AG164" s="570">
        <f t="shared" si="56"/>
        <v>0</v>
      </c>
      <c r="AH164" s="217">
        <f t="shared" si="58"/>
        <v>0</v>
      </c>
      <c r="AI164" s="236" t="s">
        <v>2</v>
      </c>
    </row>
    <row r="165" spans="2:35" hidden="1" x14ac:dyDescent="0.2">
      <c r="B165" s="119">
        <v>157</v>
      </c>
      <c r="C165" s="36"/>
      <c r="D165" s="36"/>
      <c r="E165" s="31"/>
      <c r="F165" s="56"/>
      <c r="G165" s="238"/>
      <c r="H165" s="238"/>
      <c r="I165" s="238"/>
      <c r="J165" s="238"/>
      <c r="K165" s="238"/>
      <c r="L165" s="238"/>
      <c r="M165" s="238"/>
      <c r="N165" s="238"/>
      <c r="O165" s="238"/>
      <c r="P165" s="238"/>
      <c r="Q165" s="57"/>
      <c r="R165" s="57"/>
      <c r="S165" s="58"/>
      <c r="T165" s="58"/>
      <c r="U165" s="58"/>
      <c r="V165" s="181">
        <f t="shared" si="57"/>
        <v>0</v>
      </c>
      <c r="W165" s="181">
        <f t="shared" si="47"/>
        <v>0</v>
      </c>
      <c r="X165" s="181">
        <f t="shared" si="48"/>
        <v>0</v>
      </c>
      <c r="Y165" s="181">
        <f t="shared" si="49"/>
        <v>0</v>
      </c>
      <c r="Z165" s="181">
        <f t="shared" si="50"/>
        <v>0</v>
      </c>
      <c r="AA165" s="181">
        <f t="shared" si="51"/>
        <v>0</v>
      </c>
      <c r="AB165" s="181">
        <f t="shared" si="52"/>
        <v>0</v>
      </c>
      <c r="AC165" s="181">
        <f t="shared" si="53"/>
        <v>0</v>
      </c>
      <c r="AD165" s="181">
        <f t="shared" si="54"/>
        <v>0</v>
      </c>
      <c r="AE165" s="181">
        <f t="shared" si="55"/>
        <v>0</v>
      </c>
      <c r="AF165" s="500">
        <f t="shared" si="59"/>
        <v>0</v>
      </c>
      <c r="AG165" s="570">
        <f t="shared" si="56"/>
        <v>0</v>
      </c>
      <c r="AH165" s="217">
        <f t="shared" si="58"/>
        <v>0</v>
      </c>
      <c r="AI165" s="236" t="s">
        <v>2</v>
      </c>
    </row>
    <row r="166" spans="2:35" hidden="1" x14ac:dyDescent="0.2">
      <c r="B166" s="119">
        <v>158</v>
      </c>
      <c r="C166" s="36"/>
      <c r="D166" s="36"/>
      <c r="E166" s="31"/>
      <c r="F166" s="56"/>
      <c r="G166" s="238"/>
      <c r="H166" s="238"/>
      <c r="I166" s="238"/>
      <c r="J166" s="238"/>
      <c r="K166" s="238"/>
      <c r="L166" s="238"/>
      <c r="M166" s="238"/>
      <c r="N166" s="238"/>
      <c r="O166" s="238"/>
      <c r="P166" s="238"/>
      <c r="Q166" s="57"/>
      <c r="R166" s="57"/>
      <c r="S166" s="58"/>
      <c r="T166" s="58"/>
      <c r="U166" s="58"/>
      <c r="V166" s="181">
        <f t="shared" si="57"/>
        <v>0</v>
      </c>
      <c r="W166" s="181">
        <f t="shared" si="47"/>
        <v>0</v>
      </c>
      <c r="X166" s="181">
        <f t="shared" si="48"/>
        <v>0</v>
      </c>
      <c r="Y166" s="181">
        <f t="shared" si="49"/>
        <v>0</v>
      </c>
      <c r="Z166" s="181">
        <f t="shared" si="50"/>
        <v>0</v>
      </c>
      <c r="AA166" s="181">
        <f t="shared" si="51"/>
        <v>0</v>
      </c>
      <c r="AB166" s="181">
        <f t="shared" si="52"/>
        <v>0</v>
      </c>
      <c r="AC166" s="181">
        <f t="shared" si="53"/>
        <v>0</v>
      </c>
      <c r="AD166" s="181">
        <f t="shared" si="54"/>
        <v>0</v>
      </c>
      <c r="AE166" s="181">
        <f t="shared" si="55"/>
        <v>0</v>
      </c>
      <c r="AF166" s="500">
        <f t="shared" si="59"/>
        <v>0</v>
      </c>
      <c r="AG166" s="570">
        <f t="shared" si="56"/>
        <v>0</v>
      </c>
      <c r="AH166" s="217">
        <f t="shared" si="58"/>
        <v>0</v>
      </c>
      <c r="AI166" s="236" t="s">
        <v>2</v>
      </c>
    </row>
    <row r="167" spans="2:35" hidden="1" x14ac:dyDescent="0.2">
      <c r="B167" s="119">
        <v>159</v>
      </c>
      <c r="C167" s="36"/>
      <c r="D167" s="36"/>
      <c r="E167" s="31"/>
      <c r="F167" s="56"/>
      <c r="G167" s="238"/>
      <c r="H167" s="238"/>
      <c r="I167" s="238"/>
      <c r="J167" s="238"/>
      <c r="K167" s="238"/>
      <c r="L167" s="238"/>
      <c r="M167" s="238"/>
      <c r="N167" s="238"/>
      <c r="O167" s="238"/>
      <c r="P167" s="238"/>
      <c r="Q167" s="57"/>
      <c r="R167" s="57"/>
      <c r="S167" s="58"/>
      <c r="T167" s="58"/>
      <c r="U167" s="58"/>
      <c r="V167" s="181">
        <f t="shared" si="57"/>
        <v>0</v>
      </c>
      <c r="W167" s="181">
        <f t="shared" si="47"/>
        <v>0</v>
      </c>
      <c r="X167" s="181">
        <f t="shared" si="48"/>
        <v>0</v>
      </c>
      <c r="Y167" s="181">
        <f t="shared" si="49"/>
        <v>0</v>
      </c>
      <c r="Z167" s="181">
        <f t="shared" si="50"/>
        <v>0</v>
      </c>
      <c r="AA167" s="181">
        <f t="shared" si="51"/>
        <v>0</v>
      </c>
      <c r="AB167" s="181">
        <f t="shared" si="52"/>
        <v>0</v>
      </c>
      <c r="AC167" s="181">
        <f t="shared" si="53"/>
        <v>0</v>
      </c>
      <c r="AD167" s="181">
        <f t="shared" si="54"/>
        <v>0</v>
      </c>
      <c r="AE167" s="181">
        <f t="shared" si="55"/>
        <v>0</v>
      </c>
      <c r="AF167" s="500">
        <f t="shared" si="59"/>
        <v>0</v>
      </c>
      <c r="AG167" s="570">
        <f t="shared" si="56"/>
        <v>0</v>
      </c>
      <c r="AH167" s="217">
        <f t="shared" si="58"/>
        <v>0</v>
      </c>
      <c r="AI167" s="236" t="s">
        <v>2</v>
      </c>
    </row>
    <row r="168" spans="2:35" hidden="1" x14ac:dyDescent="0.2">
      <c r="B168" s="119">
        <v>160</v>
      </c>
      <c r="C168" s="36"/>
      <c r="D168" s="36"/>
      <c r="E168" s="31"/>
      <c r="F168" s="56"/>
      <c r="G168" s="238"/>
      <c r="H168" s="238"/>
      <c r="I168" s="238"/>
      <c r="J168" s="238"/>
      <c r="K168" s="238"/>
      <c r="L168" s="238"/>
      <c r="M168" s="238"/>
      <c r="N168" s="238"/>
      <c r="O168" s="238"/>
      <c r="P168" s="238"/>
      <c r="Q168" s="57"/>
      <c r="R168" s="57"/>
      <c r="S168" s="58"/>
      <c r="T168" s="58"/>
      <c r="U168" s="58"/>
      <c r="V168" s="181">
        <f t="shared" si="57"/>
        <v>0</v>
      </c>
      <c r="W168" s="181">
        <f t="shared" si="47"/>
        <v>0</v>
      </c>
      <c r="X168" s="181">
        <f t="shared" si="48"/>
        <v>0</v>
      </c>
      <c r="Y168" s="181">
        <f t="shared" si="49"/>
        <v>0</v>
      </c>
      <c r="Z168" s="181">
        <f t="shared" si="50"/>
        <v>0</v>
      </c>
      <c r="AA168" s="181">
        <f t="shared" si="51"/>
        <v>0</v>
      </c>
      <c r="AB168" s="181">
        <f t="shared" si="52"/>
        <v>0</v>
      </c>
      <c r="AC168" s="181">
        <f t="shared" si="53"/>
        <v>0</v>
      </c>
      <c r="AD168" s="181">
        <f t="shared" si="54"/>
        <v>0</v>
      </c>
      <c r="AE168" s="181">
        <f t="shared" si="55"/>
        <v>0</v>
      </c>
      <c r="AF168" s="500">
        <f t="shared" si="59"/>
        <v>0</v>
      </c>
      <c r="AG168" s="570">
        <f t="shared" si="56"/>
        <v>0</v>
      </c>
      <c r="AH168" s="217">
        <f t="shared" si="58"/>
        <v>0</v>
      </c>
      <c r="AI168" s="236" t="s">
        <v>2</v>
      </c>
    </row>
    <row r="169" spans="2:35" hidden="1" x14ac:dyDescent="0.2">
      <c r="B169" s="119">
        <v>161</v>
      </c>
      <c r="C169" s="36"/>
      <c r="D169" s="36"/>
      <c r="E169" s="31"/>
      <c r="F169" s="56"/>
      <c r="G169" s="238"/>
      <c r="H169" s="238"/>
      <c r="I169" s="238"/>
      <c r="J169" s="238"/>
      <c r="K169" s="238"/>
      <c r="L169" s="238"/>
      <c r="M169" s="238"/>
      <c r="N169" s="238"/>
      <c r="O169" s="238"/>
      <c r="P169" s="238"/>
      <c r="Q169" s="57"/>
      <c r="R169" s="57"/>
      <c r="S169" s="58"/>
      <c r="T169" s="58"/>
      <c r="U169" s="58"/>
      <c r="V169" s="181">
        <f t="shared" si="57"/>
        <v>0</v>
      </c>
      <c r="W169" s="181">
        <f t="shared" ref="W169:W200" si="60">IF(ISERROR(YEARFRAC(end_period_1,end_period_2)),0,($F169*(1+$R169)*$H169)*(1+$Q169)^(YEARFRAC(end_period_1,end_period_2)))</f>
        <v>0</v>
      </c>
      <c r="X169" s="181">
        <f t="shared" ref="X169:X200" si="61">IF(ISERROR(YEARFRAC(end_period_1,end_period_3)),0,($F169*(1+$R169)*$I169)*(1+$Q169)^(YEARFRAC(end_period_1,end_period_3)))</f>
        <v>0</v>
      </c>
      <c r="Y169" s="181">
        <f t="shared" ref="Y169:Y200" si="62">IF(ISERROR(YEARFRAC(end_period_1,end_period_4)),0,($F169*(1+$R169)*$J169)*(1+$Q169)^(YEARFRAC(end_period_1,end_period_4)))</f>
        <v>0</v>
      </c>
      <c r="Z169" s="181">
        <f t="shared" ref="Z169:Z200" si="63">IF(ISERROR(YEARFRAC(end_period_1,end_period_5)),0,($F169*(1+$R169)*$K169)*(1+$Q169)^(YEARFRAC(end_period_1,end_period_5)))</f>
        <v>0</v>
      </c>
      <c r="AA169" s="181">
        <f t="shared" ref="AA169:AA200" si="64">IF(ISERROR(YEARFRAC(end_period_1,end_period_6)),0,($F169*(1+$R169)*$L169)*(1+$Q169)^(YEARFRAC(end_period_1,end_period_6)))</f>
        <v>0</v>
      </c>
      <c r="AB169" s="181">
        <f t="shared" ref="AB169:AB200" si="65">IF(ISERROR(YEARFRAC(end_period_1,end_period_7)),0,($F169*(1+$R169)*$M169)*(1+$Q169)^(YEARFRAC(end_period_1,end_period_7)))</f>
        <v>0</v>
      </c>
      <c r="AC169" s="181">
        <f t="shared" ref="AC169:AC200" si="66">IF(ISERROR(YEARFRAC(end_period_1,end_period_8)),0,($F169*(1+$R169)*$N169)*(1+$Q169)^(YEARFRAC(end_period_1,end_period_8)))</f>
        <v>0</v>
      </c>
      <c r="AD169" s="181">
        <f t="shared" ref="AD169:AD200" si="67">IF(ISERROR(YEARFRAC(end_period_1,end_period_9)),0,($F169*(1+$R169)*$O169)*(1+$Q169)^(YEARFRAC(end_period_1,end_period_9)))</f>
        <v>0</v>
      </c>
      <c r="AE169" s="181">
        <f t="shared" ref="AE169:AE200" si="68">IF(ISERROR(YEARFRAC(end_period_1,end_period_10)),0,($F169*(1+$R169)*$P169)*(1+$Q169)^(YEARFRAC(end_period_1,end_period_10)))</f>
        <v>0</v>
      </c>
      <c r="AF169" s="500">
        <f t="shared" si="59"/>
        <v>0</v>
      </c>
      <c r="AG169" s="570">
        <f t="shared" ref="AG169:AG200" si="69">SUM(G169:P169)</f>
        <v>0</v>
      </c>
      <c r="AH169" s="217">
        <f t="shared" si="58"/>
        <v>0</v>
      </c>
      <c r="AI169" s="236" t="s">
        <v>2</v>
      </c>
    </row>
    <row r="170" spans="2:35" hidden="1" x14ac:dyDescent="0.2">
      <c r="B170" s="119">
        <v>162</v>
      </c>
      <c r="C170" s="36"/>
      <c r="D170" s="36"/>
      <c r="E170" s="31"/>
      <c r="F170" s="56"/>
      <c r="G170" s="238"/>
      <c r="H170" s="238"/>
      <c r="I170" s="238"/>
      <c r="J170" s="238"/>
      <c r="K170" s="238"/>
      <c r="L170" s="238"/>
      <c r="M170" s="238"/>
      <c r="N170" s="238"/>
      <c r="O170" s="238"/>
      <c r="P170" s="238"/>
      <c r="Q170" s="57"/>
      <c r="R170" s="57"/>
      <c r="S170" s="58"/>
      <c r="T170" s="58"/>
      <c r="U170" s="58"/>
      <c r="V170" s="181">
        <f t="shared" si="57"/>
        <v>0</v>
      </c>
      <c r="W170" s="181">
        <f t="shared" si="60"/>
        <v>0</v>
      </c>
      <c r="X170" s="181">
        <f t="shared" si="61"/>
        <v>0</v>
      </c>
      <c r="Y170" s="181">
        <f t="shared" si="62"/>
        <v>0</v>
      </c>
      <c r="Z170" s="181">
        <f t="shared" si="63"/>
        <v>0</v>
      </c>
      <c r="AA170" s="181">
        <f t="shared" si="64"/>
        <v>0</v>
      </c>
      <c r="AB170" s="181">
        <f t="shared" si="65"/>
        <v>0</v>
      </c>
      <c r="AC170" s="181">
        <f t="shared" si="66"/>
        <v>0</v>
      </c>
      <c r="AD170" s="181">
        <f t="shared" si="67"/>
        <v>0</v>
      </c>
      <c r="AE170" s="181">
        <f t="shared" si="68"/>
        <v>0</v>
      </c>
      <c r="AF170" s="500">
        <f t="shared" si="59"/>
        <v>0</v>
      </c>
      <c r="AG170" s="570">
        <f t="shared" si="69"/>
        <v>0</v>
      </c>
      <c r="AH170" s="217">
        <f t="shared" si="58"/>
        <v>0</v>
      </c>
      <c r="AI170" s="236" t="s">
        <v>2</v>
      </c>
    </row>
    <row r="171" spans="2:35" hidden="1" x14ac:dyDescent="0.2">
      <c r="B171" s="119">
        <v>163</v>
      </c>
      <c r="C171" s="36"/>
      <c r="D171" s="36"/>
      <c r="E171" s="31"/>
      <c r="F171" s="56"/>
      <c r="G171" s="238"/>
      <c r="H171" s="238"/>
      <c r="I171" s="238"/>
      <c r="J171" s="238"/>
      <c r="K171" s="238"/>
      <c r="L171" s="238"/>
      <c r="M171" s="238"/>
      <c r="N171" s="238"/>
      <c r="O171" s="238"/>
      <c r="P171" s="238"/>
      <c r="Q171" s="57"/>
      <c r="R171" s="57"/>
      <c r="S171" s="58"/>
      <c r="T171" s="58"/>
      <c r="U171" s="58"/>
      <c r="V171" s="181">
        <f t="shared" si="57"/>
        <v>0</v>
      </c>
      <c r="W171" s="181">
        <f t="shared" si="60"/>
        <v>0</v>
      </c>
      <c r="X171" s="181">
        <f t="shared" si="61"/>
        <v>0</v>
      </c>
      <c r="Y171" s="181">
        <f t="shared" si="62"/>
        <v>0</v>
      </c>
      <c r="Z171" s="181">
        <f t="shared" si="63"/>
        <v>0</v>
      </c>
      <c r="AA171" s="181">
        <f t="shared" si="64"/>
        <v>0</v>
      </c>
      <c r="AB171" s="181">
        <f t="shared" si="65"/>
        <v>0</v>
      </c>
      <c r="AC171" s="181">
        <f t="shared" si="66"/>
        <v>0</v>
      </c>
      <c r="AD171" s="181">
        <f t="shared" si="67"/>
        <v>0</v>
      </c>
      <c r="AE171" s="181">
        <f t="shared" si="68"/>
        <v>0</v>
      </c>
      <c r="AF171" s="500">
        <f t="shared" si="59"/>
        <v>0</v>
      </c>
      <c r="AG171" s="570">
        <f t="shared" si="69"/>
        <v>0</v>
      </c>
      <c r="AH171" s="217">
        <f t="shared" si="58"/>
        <v>0</v>
      </c>
      <c r="AI171" s="236" t="s">
        <v>2</v>
      </c>
    </row>
    <row r="172" spans="2:35" hidden="1" x14ac:dyDescent="0.2">
      <c r="B172" s="119">
        <v>164</v>
      </c>
      <c r="C172" s="36"/>
      <c r="D172" s="36"/>
      <c r="E172" s="31"/>
      <c r="F172" s="56"/>
      <c r="G172" s="238"/>
      <c r="H172" s="238"/>
      <c r="I172" s="238"/>
      <c r="J172" s="238"/>
      <c r="K172" s="238"/>
      <c r="L172" s="238"/>
      <c r="M172" s="238"/>
      <c r="N172" s="238"/>
      <c r="O172" s="238"/>
      <c r="P172" s="238"/>
      <c r="Q172" s="57"/>
      <c r="R172" s="57"/>
      <c r="S172" s="58"/>
      <c r="T172" s="58"/>
      <c r="U172" s="58"/>
      <c r="V172" s="181">
        <f t="shared" si="57"/>
        <v>0</v>
      </c>
      <c r="W172" s="181">
        <f t="shared" si="60"/>
        <v>0</v>
      </c>
      <c r="X172" s="181">
        <f t="shared" si="61"/>
        <v>0</v>
      </c>
      <c r="Y172" s="181">
        <f t="shared" si="62"/>
        <v>0</v>
      </c>
      <c r="Z172" s="181">
        <f t="shared" si="63"/>
        <v>0</v>
      </c>
      <c r="AA172" s="181">
        <f t="shared" si="64"/>
        <v>0</v>
      </c>
      <c r="AB172" s="181">
        <f t="shared" si="65"/>
        <v>0</v>
      </c>
      <c r="AC172" s="181">
        <f t="shared" si="66"/>
        <v>0</v>
      </c>
      <c r="AD172" s="181">
        <f t="shared" si="67"/>
        <v>0</v>
      </c>
      <c r="AE172" s="181">
        <f t="shared" si="68"/>
        <v>0</v>
      </c>
      <c r="AF172" s="500">
        <f t="shared" si="59"/>
        <v>0</v>
      </c>
      <c r="AG172" s="570">
        <f t="shared" si="69"/>
        <v>0</v>
      </c>
      <c r="AH172" s="217">
        <f t="shared" si="58"/>
        <v>0</v>
      </c>
      <c r="AI172" s="236" t="s">
        <v>2</v>
      </c>
    </row>
    <row r="173" spans="2:35" hidden="1" x14ac:dyDescent="0.2">
      <c r="B173" s="119">
        <v>165</v>
      </c>
      <c r="C173" s="36"/>
      <c r="D173" s="36"/>
      <c r="E173" s="31"/>
      <c r="F173" s="56"/>
      <c r="G173" s="238"/>
      <c r="H173" s="238"/>
      <c r="I173" s="238"/>
      <c r="J173" s="238"/>
      <c r="K173" s="238"/>
      <c r="L173" s="238"/>
      <c r="M173" s="238"/>
      <c r="N173" s="238"/>
      <c r="O173" s="238"/>
      <c r="P173" s="238"/>
      <c r="Q173" s="57"/>
      <c r="R173" s="57"/>
      <c r="S173" s="58"/>
      <c r="T173" s="58"/>
      <c r="U173" s="58"/>
      <c r="V173" s="181">
        <f t="shared" si="57"/>
        <v>0</v>
      </c>
      <c r="W173" s="181">
        <f t="shared" si="60"/>
        <v>0</v>
      </c>
      <c r="X173" s="181">
        <f t="shared" si="61"/>
        <v>0</v>
      </c>
      <c r="Y173" s="181">
        <f t="shared" si="62"/>
        <v>0</v>
      </c>
      <c r="Z173" s="181">
        <f t="shared" si="63"/>
        <v>0</v>
      </c>
      <c r="AA173" s="181">
        <f t="shared" si="64"/>
        <v>0</v>
      </c>
      <c r="AB173" s="181">
        <f t="shared" si="65"/>
        <v>0</v>
      </c>
      <c r="AC173" s="181">
        <f t="shared" si="66"/>
        <v>0</v>
      </c>
      <c r="AD173" s="181">
        <f t="shared" si="67"/>
        <v>0</v>
      </c>
      <c r="AE173" s="181">
        <f t="shared" si="68"/>
        <v>0</v>
      </c>
      <c r="AF173" s="500">
        <f t="shared" si="59"/>
        <v>0</v>
      </c>
      <c r="AG173" s="570">
        <f t="shared" si="69"/>
        <v>0</v>
      </c>
      <c r="AH173" s="217">
        <f t="shared" si="58"/>
        <v>0</v>
      </c>
      <c r="AI173" s="236" t="s">
        <v>2</v>
      </c>
    </row>
    <row r="174" spans="2:35" hidden="1" x14ac:dyDescent="0.2">
      <c r="B174" s="119">
        <v>166</v>
      </c>
      <c r="C174" s="36"/>
      <c r="D174" s="36"/>
      <c r="E174" s="31"/>
      <c r="F174" s="56"/>
      <c r="G174" s="238"/>
      <c r="H174" s="238"/>
      <c r="I174" s="238"/>
      <c r="J174" s="238"/>
      <c r="K174" s="238"/>
      <c r="L174" s="238"/>
      <c r="M174" s="238"/>
      <c r="N174" s="238"/>
      <c r="O174" s="238"/>
      <c r="P174" s="238"/>
      <c r="Q174" s="57"/>
      <c r="R174" s="57"/>
      <c r="S174" s="58"/>
      <c r="T174" s="58"/>
      <c r="U174" s="58"/>
      <c r="V174" s="181">
        <f t="shared" si="57"/>
        <v>0</v>
      </c>
      <c r="W174" s="181">
        <f t="shared" si="60"/>
        <v>0</v>
      </c>
      <c r="X174" s="181">
        <f t="shared" si="61"/>
        <v>0</v>
      </c>
      <c r="Y174" s="181">
        <f t="shared" si="62"/>
        <v>0</v>
      </c>
      <c r="Z174" s="181">
        <f t="shared" si="63"/>
        <v>0</v>
      </c>
      <c r="AA174" s="181">
        <f t="shared" si="64"/>
        <v>0</v>
      </c>
      <c r="AB174" s="181">
        <f t="shared" si="65"/>
        <v>0</v>
      </c>
      <c r="AC174" s="181">
        <f t="shared" si="66"/>
        <v>0</v>
      </c>
      <c r="AD174" s="181">
        <f t="shared" si="67"/>
        <v>0</v>
      </c>
      <c r="AE174" s="181">
        <f t="shared" si="68"/>
        <v>0</v>
      </c>
      <c r="AF174" s="500">
        <f t="shared" si="59"/>
        <v>0</v>
      </c>
      <c r="AG174" s="570">
        <f t="shared" si="69"/>
        <v>0</v>
      </c>
      <c r="AH174" s="217">
        <f t="shared" si="58"/>
        <v>0</v>
      </c>
      <c r="AI174" s="236" t="s">
        <v>2</v>
      </c>
    </row>
    <row r="175" spans="2:35" hidden="1" x14ac:dyDescent="0.2">
      <c r="B175" s="119">
        <v>167</v>
      </c>
      <c r="C175" s="36"/>
      <c r="D175" s="36"/>
      <c r="E175" s="31"/>
      <c r="F175" s="56"/>
      <c r="G175" s="238"/>
      <c r="H175" s="238"/>
      <c r="I175" s="238"/>
      <c r="J175" s="238"/>
      <c r="K175" s="238"/>
      <c r="L175" s="238"/>
      <c r="M175" s="238"/>
      <c r="N175" s="238"/>
      <c r="O175" s="238"/>
      <c r="P175" s="238"/>
      <c r="Q175" s="57"/>
      <c r="R175" s="57"/>
      <c r="S175" s="58"/>
      <c r="T175" s="58"/>
      <c r="U175" s="58"/>
      <c r="V175" s="181">
        <f t="shared" si="57"/>
        <v>0</v>
      </c>
      <c r="W175" s="181">
        <f t="shared" si="60"/>
        <v>0</v>
      </c>
      <c r="X175" s="181">
        <f t="shared" si="61"/>
        <v>0</v>
      </c>
      <c r="Y175" s="181">
        <f t="shared" si="62"/>
        <v>0</v>
      </c>
      <c r="Z175" s="181">
        <f t="shared" si="63"/>
        <v>0</v>
      </c>
      <c r="AA175" s="181">
        <f t="shared" si="64"/>
        <v>0</v>
      </c>
      <c r="AB175" s="181">
        <f t="shared" si="65"/>
        <v>0</v>
      </c>
      <c r="AC175" s="181">
        <f t="shared" si="66"/>
        <v>0</v>
      </c>
      <c r="AD175" s="181">
        <f t="shared" si="67"/>
        <v>0</v>
      </c>
      <c r="AE175" s="181">
        <f t="shared" si="68"/>
        <v>0</v>
      </c>
      <c r="AF175" s="500">
        <f t="shared" si="59"/>
        <v>0</v>
      </c>
      <c r="AG175" s="570">
        <f t="shared" si="69"/>
        <v>0</v>
      </c>
      <c r="AH175" s="217">
        <f t="shared" si="58"/>
        <v>0</v>
      </c>
      <c r="AI175" s="236" t="s">
        <v>2</v>
      </c>
    </row>
    <row r="176" spans="2:35" hidden="1" x14ac:dyDescent="0.2">
      <c r="B176" s="119">
        <v>168</v>
      </c>
      <c r="C176" s="36"/>
      <c r="D176" s="36"/>
      <c r="E176" s="31"/>
      <c r="F176" s="56"/>
      <c r="G176" s="238"/>
      <c r="H176" s="238"/>
      <c r="I176" s="238"/>
      <c r="J176" s="238"/>
      <c r="K176" s="238"/>
      <c r="L176" s="238"/>
      <c r="M176" s="238"/>
      <c r="N176" s="238"/>
      <c r="O176" s="238"/>
      <c r="P176" s="238"/>
      <c r="Q176" s="57"/>
      <c r="R176" s="57"/>
      <c r="S176" s="58"/>
      <c r="T176" s="58"/>
      <c r="U176" s="58"/>
      <c r="V176" s="181">
        <f t="shared" si="57"/>
        <v>0</v>
      </c>
      <c r="W176" s="181">
        <f t="shared" si="60"/>
        <v>0</v>
      </c>
      <c r="X176" s="181">
        <f t="shared" si="61"/>
        <v>0</v>
      </c>
      <c r="Y176" s="181">
        <f t="shared" si="62"/>
        <v>0</v>
      </c>
      <c r="Z176" s="181">
        <f t="shared" si="63"/>
        <v>0</v>
      </c>
      <c r="AA176" s="181">
        <f t="shared" si="64"/>
        <v>0</v>
      </c>
      <c r="AB176" s="181">
        <f t="shared" si="65"/>
        <v>0</v>
      </c>
      <c r="AC176" s="181">
        <f t="shared" si="66"/>
        <v>0</v>
      </c>
      <c r="AD176" s="181">
        <f t="shared" si="67"/>
        <v>0</v>
      </c>
      <c r="AE176" s="181">
        <f t="shared" si="68"/>
        <v>0</v>
      </c>
      <c r="AF176" s="500">
        <f t="shared" si="59"/>
        <v>0</v>
      </c>
      <c r="AG176" s="570">
        <f t="shared" si="69"/>
        <v>0</v>
      </c>
      <c r="AH176" s="217">
        <f t="shared" si="58"/>
        <v>0</v>
      </c>
      <c r="AI176" s="236" t="s">
        <v>2</v>
      </c>
    </row>
    <row r="177" spans="2:35" hidden="1" x14ac:dyDescent="0.2">
      <c r="B177" s="119">
        <v>169</v>
      </c>
      <c r="C177" s="36"/>
      <c r="D177" s="36"/>
      <c r="E177" s="31"/>
      <c r="F177" s="56"/>
      <c r="G177" s="238"/>
      <c r="H177" s="238"/>
      <c r="I177" s="238"/>
      <c r="J177" s="238"/>
      <c r="K177" s="238"/>
      <c r="L177" s="238"/>
      <c r="M177" s="238"/>
      <c r="N177" s="238"/>
      <c r="O177" s="238"/>
      <c r="P177" s="238"/>
      <c r="Q177" s="57"/>
      <c r="R177" s="57"/>
      <c r="S177" s="58"/>
      <c r="T177" s="58"/>
      <c r="U177" s="58"/>
      <c r="V177" s="181">
        <f t="shared" si="57"/>
        <v>0</v>
      </c>
      <c r="W177" s="181">
        <f t="shared" si="60"/>
        <v>0</v>
      </c>
      <c r="X177" s="181">
        <f t="shared" si="61"/>
        <v>0</v>
      </c>
      <c r="Y177" s="181">
        <f t="shared" si="62"/>
        <v>0</v>
      </c>
      <c r="Z177" s="181">
        <f t="shared" si="63"/>
        <v>0</v>
      </c>
      <c r="AA177" s="181">
        <f t="shared" si="64"/>
        <v>0</v>
      </c>
      <c r="AB177" s="181">
        <f t="shared" si="65"/>
        <v>0</v>
      </c>
      <c r="AC177" s="181">
        <f t="shared" si="66"/>
        <v>0</v>
      </c>
      <c r="AD177" s="181">
        <f t="shared" si="67"/>
        <v>0</v>
      </c>
      <c r="AE177" s="181">
        <f t="shared" si="68"/>
        <v>0</v>
      </c>
      <c r="AF177" s="500">
        <f t="shared" si="59"/>
        <v>0</v>
      </c>
      <c r="AG177" s="570">
        <f t="shared" si="69"/>
        <v>0</v>
      </c>
      <c r="AH177" s="217">
        <f t="shared" si="58"/>
        <v>0</v>
      </c>
      <c r="AI177" s="236" t="s">
        <v>2</v>
      </c>
    </row>
    <row r="178" spans="2:35" hidden="1" x14ac:dyDescent="0.2">
      <c r="B178" s="119">
        <v>170</v>
      </c>
      <c r="C178" s="36"/>
      <c r="D178" s="36"/>
      <c r="E178" s="31"/>
      <c r="F178" s="56"/>
      <c r="G178" s="238"/>
      <c r="H178" s="238"/>
      <c r="I178" s="238"/>
      <c r="J178" s="238"/>
      <c r="K178" s="238"/>
      <c r="L178" s="238"/>
      <c r="M178" s="238"/>
      <c r="N178" s="238"/>
      <c r="O178" s="238"/>
      <c r="P178" s="238"/>
      <c r="Q178" s="57"/>
      <c r="R178" s="57"/>
      <c r="S178" s="58"/>
      <c r="T178" s="58"/>
      <c r="U178" s="58"/>
      <c r="V178" s="181">
        <f t="shared" si="57"/>
        <v>0</v>
      </c>
      <c r="W178" s="181">
        <f t="shared" si="60"/>
        <v>0</v>
      </c>
      <c r="X178" s="181">
        <f t="shared" si="61"/>
        <v>0</v>
      </c>
      <c r="Y178" s="181">
        <f t="shared" si="62"/>
        <v>0</v>
      </c>
      <c r="Z178" s="181">
        <f t="shared" si="63"/>
        <v>0</v>
      </c>
      <c r="AA178" s="181">
        <f t="shared" si="64"/>
        <v>0</v>
      </c>
      <c r="AB178" s="181">
        <f t="shared" si="65"/>
        <v>0</v>
      </c>
      <c r="AC178" s="181">
        <f t="shared" si="66"/>
        <v>0</v>
      </c>
      <c r="AD178" s="181">
        <f t="shared" si="67"/>
        <v>0</v>
      </c>
      <c r="AE178" s="181">
        <f t="shared" si="68"/>
        <v>0</v>
      </c>
      <c r="AF178" s="500">
        <f t="shared" si="59"/>
        <v>0</v>
      </c>
      <c r="AG178" s="570">
        <f t="shared" si="69"/>
        <v>0</v>
      </c>
      <c r="AH178" s="217">
        <f t="shared" si="58"/>
        <v>0</v>
      </c>
      <c r="AI178" s="236" t="s">
        <v>2</v>
      </c>
    </row>
    <row r="179" spans="2:35" hidden="1" x14ac:dyDescent="0.2">
      <c r="B179" s="119">
        <v>171</v>
      </c>
      <c r="C179" s="36"/>
      <c r="D179" s="36"/>
      <c r="E179" s="31"/>
      <c r="F179" s="56"/>
      <c r="G179" s="238"/>
      <c r="H179" s="238"/>
      <c r="I179" s="238"/>
      <c r="J179" s="238"/>
      <c r="K179" s="238"/>
      <c r="L179" s="238"/>
      <c r="M179" s="238"/>
      <c r="N179" s="238"/>
      <c r="O179" s="238"/>
      <c r="P179" s="238"/>
      <c r="Q179" s="57"/>
      <c r="R179" s="57"/>
      <c r="S179" s="58"/>
      <c r="T179" s="58"/>
      <c r="U179" s="58"/>
      <c r="V179" s="181">
        <f t="shared" si="57"/>
        <v>0</v>
      </c>
      <c r="W179" s="181">
        <f t="shared" si="60"/>
        <v>0</v>
      </c>
      <c r="X179" s="181">
        <f t="shared" si="61"/>
        <v>0</v>
      </c>
      <c r="Y179" s="181">
        <f t="shared" si="62"/>
        <v>0</v>
      </c>
      <c r="Z179" s="181">
        <f t="shared" si="63"/>
        <v>0</v>
      </c>
      <c r="AA179" s="181">
        <f t="shared" si="64"/>
        <v>0</v>
      </c>
      <c r="AB179" s="181">
        <f t="shared" si="65"/>
        <v>0</v>
      </c>
      <c r="AC179" s="181">
        <f t="shared" si="66"/>
        <v>0</v>
      </c>
      <c r="AD179" s="181">
        <f t="shared" si="67"/>
        <v>0</v>
      </c>
      <c r="AE179" s="181">
        <f t="shared" si="68"/>
        <v>0</v>
      </c>
      <c r="AF179" s="500">
        <f t="shared" si="59"/>
        <v>0</v>
      </c>
      <c r="AG179" s="570">
        <f t="shared" si="69"/>
        <v>0</v>
      </c>
      <c r="AH179" s="217">
        <f t="shared" si="58"/>
        <v>0</v>
      </c>
      <c r="AI179" s="236" t="s">
        <v>2</v>
      </c>
    </row>
    <row r="180" spans="2:35" hidden="1" x14ac:dyDescent="0.2">
      <c r="B180" s="119">
        <v>172</v>
      </c>
      <c r="C180" s="36"/>
      <c r="D180" s="36"/>
      <c r="E180" s="31"/>
      <c r="F180" s="56"/>
      <c r="G180" s="238"/>
      <c r="H180" s="238"/>
      <c r="I180" s="238"/>
      <c r="J180" s="238"/>
      <c r="K180" s="238"/>
      <c r="L180" s="238"/>
      <c r="M180" s="238"/>
      <c r="N180" s="238"/>
      <c r="O180" s="238"/>
      <c r="P180" s="238"/>
      <c r="Q180" s="57"/>
      <c r="R180" s="57"/>
      <c r="S180" s="58"/>
      <c r="T180" s="58"/>
      <c r="U180" s="58"/>
      <c r="V180" s="181">
        <f t="shared" si="57"/>
        <v>0</v>
      </c>
      <c r="W180" s="181">
        <f t="shared" si="60"/>
        <v>0</v>
      </c>
      <c r="X180" s="181">
        <f t="shared" si="61"/>
        <v>0</v>
      </c>
      <c r="Y180" s="181">
        <f t="shared" si="62"/>
        <v>0</v>
      </c>
      <c r="Z180" s="181">
        <f t="shared" si="63"/>
        <v>0</v>
      </c>
      <c r="AA180" s="181">
        <f t="shared" si="64"/>
        <v>0</v>
      </c>
      <c r="AB180" s="181">
        <f t="shared" si="65"/>
        <v>0</v>
      </c>
      <c r="AC180" s="181">
        <f t="shared" si="66"/>
        <v>0</v>
      </c>
      <c r="AD180" s="181">
        <f t="shared" si="67"/>
        <v>0</v>
      </c>
      <c r="AE180" s="181">
        <f t="shared" si="68"/>
        <v>0</v>
      </c>
      <c r="AF180" s="500">
        <f t="shared" si="59"/>
        <v>0</v>
      </c>
      <c r="AG180" s="570">
        <f t="shared" si="69"/>
        <v>0</v>
      </c>
      <c r="AH180" s="217">
        <f t="shared" si="58"/>
        <v>0</v>
      </c>
      <c r="AI180" s="236" t="s">
        <v>2</v>
      </c>
    </row>
    <row r="181" spans="2:35" hidden="1" x14ac:dyDescent="0.2">
      <c r="B181" s="119">
        <v>173</v>
      </c>
      <c r="C181" s="36"/>
      <c r="D181" s="36"/>
      <c r="E181" s="31"/>
      <c r="F181" s="56"/>
      <c r="G181" s="238"/>
      <c r="H181" s="238"/>
      <c r="I181" s="238"/>
      <c r="J181" s="238"/>
      <c r="K181" s="238"/>
      <c r="L181" s="238"/>
      <c r="M181" s="238"/>
      <c r="N181" s="238"/>
      <c r="O181" s="238"/>
      <c r="P181" s="238"/>
      <c r="Q181" s="57"/>
      <c r="R181" s="57"/>
      <c r="S181" s="58"/>
      <c r="T181" s="58"/>
      <c r="U181" s="58"/>
      <c r="V181" s="181">
        <f t="shared" si="57"/>
        <v>0</v>
      </c>
      <c r="W181" s="181">
        <f t="shared" si="60"/>
        <v>0</v>
      </c>
      <c r="X181" s="181">
        <f t="shared" si="61"/>
        <v>0</v>
      </c>
      <c r="Y181" s="181">
        <f t="shared" si="62"/>
        <v>0</v>
      </c>
      <c r="Z181" s="181">
        <f t="shared" si="63"/>
        <v>0</v>
      </c>
      <c r="AA181" s="181">
        <f t="shared" si="64"/>
        <v>0</v>
      </c>
      <c r="AB181" s="181">
        <f t="shared" si="65"/>
        <v>0</v>
      </c>
      <c r="AC181" s="181">
        <f t="shared" si="66"/>
        <v>0</v>
      </c>
      <c r="AD181" s="181">
        <f t="shared" si="67"/>
        <v>0</v>
      </c>
      <c r="AE181" s="181">
        <f t="shared" si="68"/>
        <v>0</v>
      </c>
      <c r="AF181" s="500">
        <f t="shared" si="59"/>
        <v>0</v>
      </c>
      <c r="AG181" s="570">
        <f t="shared" si="69"/>
        <v>0</v>
      </c>
      <c r="AH181" s="217">
        <f t="shared" si="58"/>
        <v>0</v>
      </c>
      <c r="AI181" s="236" t="s">
        <v>2</v>
      </c>
    </row>
    <row r="182" spans="2:35" hidden="1" x14ac:dyDescent="0.2">
      <c r="B182" s="119">
        <v>174</v>
      </c>
      <c r="C182" s="36"/>
      <c r="D182" s="36"/>
      <c r="E182" s="31"/>
      <c r="F182" s="56"/>
      <c r="G182" s="238"/>
      <c r="H182" s="238"/>
      <c r="I182" s="238"/>
      <c r="J182" s="238"/>
      <c r="K182" s="238"/>
      <c r="L182" s="238"/>
      <c r="M182" s="238"/>
      <c r="N182" s="238"/>
      <c r="O182" s="238"/>
      <c r="P182" s="238"/>
      <c r="Q182" s="57"/>
      <c r="R182" s="57"/>
      <c r="S182" s="58"/>
      <c r="T182" s="58"/>
      <c r="U182" s="58"/>
      <c r="V182" s="181">
        <f t="shared" si="57"/>
        <v>0</v>
      </c>
      <c r="W182" s="181">
        <f t="shared" si="60"/>
        <v>0</v>
      </c>
      <c r="X182" s="181">
        <f t="shared" si="61"/>
        <v>0</v>
      </c>
      <c r="Y182" s="181">
        <f t="shared" si="62"/>
        <v>0</v>
      </c>
      <c r="Z182" s="181">
        <f t="shared" si="63"/>
        <v>0</v>
      </c>
      <c r="AA182" s="181">
        <f t="shared" si="64"/>
        <v>0</v>
      </c>
      <c r="AB182" s="181">
        <f t="shared" si="65"/>
        <v>0</v>
      </c>
      <c r="AC182" s="181">
        <f t="shared" si="66"/>
        <v>0</v>
      </c>
      <c r="AD182" s="181">
        <f t="shared" si="67"/>
        <v>0</v>
      </c>
      <c r="AE182" s="181">
        <f t="shared" si="68"/>
        <v>0</v>
      </c>
      <c r="AF182" s="500">
        <f t="shared" si="59"/>
        <v>0</v>
      </c>
      <c r="AG182" s="570">
        <f t="shared" si="69"/>
        <v>0</v>
      </c>
      <c r="AH182" s="217">
        <f t="shared" si="58"/>
        <v>0</v>
      </c>
      <c r="AI182" s="236" t="s">
        <v>2</v>
      </c>
    </row>
    <row r="183" spans="2:35" hidden="1" x14ac:dyDescent="0.2">
      <c r="B183" s="119">
        <v>175</v>
      </c>
      <c r="C183" s="36"/>
      <c r="D183" s="36"/>
      <c r="E183" s="31"/>
      <c r="F183" s="56"/>
      <c r="G183" s="238"/>
      <c r="H183" s="238"/>
      <c r="I183" s="238"/>
      <c r="J183" s="238"/>
      <c r="K183" s="238"/>
      <c r="L183" s="238"/>
      <c r="M183" s="238"/>
      <c r="N183" s="238"/>
      <c r="O183" s="238"/>
      <c r="P183" s="238"/>
      <c r="Q183" s="57"/>
      <c r="R183" s="57"/>
      <c r="S183" s="58"/>
      <c r="T183" s="58"/>
      <c r="U183" s="58"/>
      <c r="V183" s="181">
        <f t="shared" si="57"/>
        <v>0</v>
      </c>
      <c r="W183" s="181">
        <f t="shared" si="60"/>
        <v>0</v>
      </c>
      <c r="X183" s="181">
        <f t="shared" si="61"/>
        <v>0</v>
      </c>
      <c r="Y183" s="181">
        <f t="shared" si="62"/>
        <v>0</v>
      </c>
      <c r="Z183" s="181">
        <f t="shared" si="63"/>
        <v>0</v>
      </c>
      <c r="AA183" s="181">
        <f t="shared" si="64"/>
        <v>0</v>
      </c>
      <c r="AB183" s="181">
        <f t="shared" si="65"/>
        <v>0</v>
      </c>
      <c r="AC183" s="181">
        <f t="shared" si="66"/>
        <v>0</v>
      </c>
      <c r="AD183" s="181">
        <f t="shared" si="67"/>
        <v>0</v>
      </c>
      <c r="AE183" s="181">
        <f t="shared" si="68"/>
        <v>0</v>
      </c>
      <c r="AF183" s="500">
        <f t="shared" si="59"/>
        <v>0</v>
      </c>
      <c r="AG183" s="570">
        <f t="shared" si="69"/>
        <v>0</v>
      </c>
      <c r="AH183" s="217">
        <f t="shared" si="58"/>
        <v>0</v>
      </c>
      <c r="AI183" s="236" t="s">
        <v>2</v>
      </c>
    </row>
    <row r="184" spans="2:35" hidden="1" x14ac:dyDescent="0.2">
      <c r="B184" s="119">
        <v>176</v>
      </c>
      <c r="C184" s="36"/>
      <c r="D184" s="36"/>
      <c r="E184" s="31"/>
      <c r="F184" s="56"/>
      <c r="G184" s="238"/>
      <c r="H184" s="238"/>
      <c r="I184" s="238"/>
      <c r="J184" s="238"/>
      <c r="K184" s="238"/>
      <c r="L184" s="238"/>
      <c r="M184" s="238"/>
      <c r="N184" s="238"/>
      <c r="O184" s="238"/>
      <c r="P184" s="238"/>
      <c r="Q184" s="57"/>
      <c r="R184" s="57"/>
      <c r="S184" s="58"/>
      <c r="T184" s="58"/>
      <c r="U184" s="58"/>
      <c r="V184" s="181">
        <f t="shared" si="57"/>
        <v>0</v>
      </c>
      <c r="W184" s="181">
        <f t="shared" si="60"/>
        <v>0</v>
      </c>
      <c r="X184" s="181">
        <f t="shared" si="61"/>
        <v>0</v>
      </c>
      <c r="Y184" s="181">
        <f t="shared" si="62"/>
        <v>0</v>
      </c>
      <c r="Z184" s="181">
        <f t="shared" si="63"/>
        <v>0</v>
      </c>
      <c r="AA184" s="181">
        <f t="shared" si="64"/>
        <v>0</v>
      </c>
      <c r="AB184" s="181">
        <f t="shared" si="65"/>
        <v>0</v>
      </c>
      <c r="AC184" s="181">
        <f t="shared" si="66"/>
        <v>0</v>
      </c>
      <c r="AD184" s="181">
        <f t="shared" si="67"/>
        <v>0</v>
      </c>
      <c r="AE184" s="181">
        <f t="shared" si="68"/>
        <v>0</v>
      </c>
      <c r="AF184" s="500">
        <f t="shared" si="59"/>
        <v>0</v>
      </c>
      <c r="AG184" s="570">
        <f t="shared" si="69"/>
        <v>0</v>
      </c>
      <c r="AH184" s="217">
        <f t="shared" si="58"/>
        <v>0</v>
      </c>
      <c r="AI184" s="236" t="s">
        <v>2</v>
      </c>
    </row>
    <row r="185" spans="2:35" hidden="1" x14ac:dyDescent="0.2">
      <c r="B185" s="119">
        <v>177</v>
      </c>
      <c r="C185" s="36"/>
      <c r="D185" s="36"/>
      <c r="E185" s="31"/>
      <c r="F185" s="56"/>
      <c r="G185" s="238"/>
      <c r="H185" s="238"/>
      <c r="I185" s="238"/>
      <c r="J185" s="238"/>
      <c r="K185" s="238"/>
      <c r="L185" s="238"/>
      <c r="M185" s="238"/>
      <c r="N185" s="238"/>
      <c r="O185" s="238"/>
      <c r="P185" s="238"/>
      <c r="Q185" s="57"/>
      <c r="R185" s="57"/>
      <c r="S185" s="58"/>
      <c r="T185" s="58"/>
      <c r="U185" s="58"/>
      <c r="V185" s="181">
        <f t="shared" si="57"/>
        <v>0</v>
      </c>
      <c r="W185" s="181">
        <f t="shared" si="60"/>
        <v>0</v>
      </c>
      <c r="X185" s="181">
        <f t="shared" si="61"/>
        <v>0</v>
      </c>
      <c r="Y185" s="181">
        <f t="shared" si="62"/>
        <v>0</v>
      </c>
      <c r="Z185" s="181">
        <f t="shared" si="63"/>
        <v>0</v>
      </c>
      <c r="AA185" s="181">
        <f t="shared" si="64"/>
        <v>0</v>
      </c>
      <c r="AB185" s="181">
        <f t="shared" si="65"/>
        <v>0</v>
      </c>
      <c r="AC185" s="181">
        <f t="shared" si="66"/>
        <v>0</v>
      </c>
      <c r="AD185" s="181">
        <f t="shared" si="67"/>
        <v>0</v>
      </c>
      <c r="AE185" s="181">
        <f t="shared" si="68"/>
        <v>0</v>
      </c>
      <c r="AF185" s="500">
        <f t="shared" si="59"/>
        <v>0</v>
      </c>
      <c r="AG185" s="570">
        <f t="shared" si="69"/>
        <v>0</v>
      </c>
      <c r="AH185" s="217">
        <f t="shared" si="58"/>
        <v>0</v>
      </c>
      <c r="AI185" s="236" t="s">
        <v>2</v>
      </c>
    </row>
    <row r="186" spans="2:35" hidden="1" x14ac:dyDescent="0.2">
      <c r="B186" s="119">
        <v>178</v>
      </c>
      <c r="C186" s="36"/>
      <c r="D186" s="36"/>
      <c r="E186" s="31"/>
      <c r="F186" s="56"/>
      <c r="G186" s="238"/>
      <c r="H186" s="238"/>
      <c r="I186" s="238"/>
      <c r="J186" s="238"/>
      <c r="K186" s="238"/>
      <c r="L186" s="238"/>
      <c r="M186" s="238"/>
      <c r="N186" s="238"/>
      <c r="O186" s="238"/>
      <c r="P186" s="238"/>
      <c r="Q186" s="57"/>
      <c r="R186" s="57"/>
      <c r="S186" s="58"/>
      <c r="T186" s="58"/>
      <c r="U186" s="58"/>
      <c r="V186" s="181">
        <f t="shared" si="57"/>
        <v>0</v>
      </c>
      <c r="W186" s="181">
        <f t="shared" si="60"/>
        <v>0</v>
      </c>
      <c r="X186" s="181">
        <f t="shared" si="61"/>
        <v>0</v>
      </c>
      <c r="Y186" s="181">
        <f t="shared" si="62"/>
        <v>0</v>
      </c>
      <c r="Z186" s="181">
        <f t="shared" si="63"/>
        <v>0</v>
      </c>
      <c r="AA186" s="181">
        <f t="shared" si="64"/>
        <v>0</v>
      </c>
      <c r="AB186" s="181">
        <f t="shared" si="65"/>
        <v>0</v>
      </c>
      <c r="AC186" s="181">
        <f t="shared" si="66"/>
        <v>0</v>
      </c>
      <c r="AD186" s="181">
        <f t="shared" si="67"/>
        <v>0</v>
      </c>
      <c r="AE186" s="181">
        <f t="shared" si="68"/>
        <v>0</v>
      </c>
      <c r="AF186" s="500">
        <f t="shared" si="59"/>
        <v>0</v>
      </c>
      <c r="AG186" s="570">
        <f t="shared" si="69"/>
        <v>0</v>
      </c>
      <c r="AH186" s="217">
        <f t="shared" si="58"/>
        <v>0</v>
      </c>
      <c r="AI186" s="236" t="s">
        <v>2</v>
      </c>
    </row>
    <row r="187" spans="2:35" hidden="1" x14ac:dyDescent="0.2">
      <c r="B187" s="119">
        <v>179</v>
      </c>
      <c r="C187" s="36"/>
      <c r="D187" s="36"/>
      <c r="E187" s="31"/>
      <c r="F187" s="56"/>
      <c r="G187" s="238"/>
      <c r="H187" s="238"/>
      <c r="I187" s="238"/>
      <c r="J187" s="238"/>
      <c r="K187" s="238"/>
      <c r="L187" s="238"/>
      <c r="M187" s="238"/>
      <c r="N187" s="238"/>
      <c r="O187" s="238"/>
      <c r="P187" s="238"/>
      <c r="Q187" s="57"/>
      <c r="R187" s="57"/>
      <c r="S187" s="58"/>
      <c r="T187" s="58"/>
      <c r="U187" s="58"/>
      <c r="V187" s="181">
        <f t="shared" si="57"/>
        <v>0</v>
      </c>
      <c r="W187" s="181">
        <f t="shared" si="60"/>
        <v>0</v>
      </c>
      <c r="X187" s="181">
        <f t="shared" si="61"/>
        <v>0</v>
      </c>
      <c r="Y187" s="181">
        <f t="shared" si="62"/>
        <v>0</v>
      </c>
      <c r="Z187" s="181">
        <f t="shared" si="63"/>
        <v>0</v>
      </c>
      <c r="AA187" s="181">
        <f t="shared" si="64"/>
        <v>0</v>
      </c>
      <c r="AB187" s="181">
        <f t="shared" si="65"/>
        <v>0</v>
      </c>
      <c r="AC187" s="181">
        <f t="shared" si="66"/>
        <v>0</v>
      </c>
      <c r="AD187" s="181">
        <f t="shared" si="67"/>
        <v>0</v>
      </c>
      <c r="AE187" s="181">
        <f t="shared" si="68"/>
        <v>0</v>
      </c>
      <c r="AF187" s="500">
        <f t="shared" si="59"/>
        <v>0</v>
      </c>
      <c r="AG187" s="570">
        <f t="shared" si="69"/>
        <v>0</v>
      </c>
      <c r="AH187" s="217">
        <f t="shared" si="58"/>
        <v>0</v>
      </c>
      <c r="AI187" s="236" t="s">
        <v>2</v>
      </c>
    </row>
    <row r="188" spans="2:35" hidden="1" x14ac:dyDescent="0.2">
      <c r="B188" s="119">
        <v>180</v>
      </c>
      <c r="C188" s="36"/>
      <c r="D188" s="36"/>
      <c r="E188" s="31"/>
      <c r="F188" s="56"/>
      <c r="G188" s="238"/>
      <c r="H188" s="238"/>
      <c r="I188" s="238"/>
      <c r="J188" s="238"/>
      <c r="K188" s="238"/>
      <c r="L188" s="238"/>
      <c r="M188" s="238"/>
      <c r="N188" s="238"/>
      <c r="O188" s="238"/>
      <c r="P188" s="238"/>
      <c r="Q188" s="57"/>
      <c r="R188" s="57"/>
      <c r="S188" s="58"/>
      <c r="T188" s="58"/>
      <c r="U188" s="58"/>
      <c r="V188" s="181">
        <f t="shared" si="57"/>
        <v>0</v>
      </c>
      <c r="W188" s="181">
        <f t="shared" si="60"/>
        <v>0</v>
      </c>
      <c r="X188" s="181">
        <f t="shared" si="61"/>
        <v>0</v>
      </c>
      <c r="Y188" s="181">
        <f t="shared" si="62"/>
        <v>0</v>
      </c>
      <c r="Z188" s="181">
        <f t="shared" si="63"/>
        <v>0</v>
      </c>
      <c r="AA188" s="181">
        <f t="shared" si="64"/>
        <v>0</v>
      </c>
      <c r="AB188" s="181">
        <f t="shared" si="65"/>
        <v>0</v>
      </c>
      <c r="AC188" s="181">
        <f t="shared" si="66"/>
        <v>0</v>
      </c>
      <c r="AD188" s="181">
        <f t="shared" si="67"/>
        <v>0</v>
      </c>
      <c r="AE188" s="181">
        <f t="shared" si="68"/>
        <v>0</v>
      </c>
      <c r="AF188" s="500">
        <f t="shared" si="59"/>
        <v>0</v>
      </c>
      <c r="AG188" s="570">
        <f t="shared" si="69"/>
        <v>0</v>
      </c>
      <c r="AH188" s="217">
        <f t="shared" si="58"/>
        <v>0</v>
      </c>
      <c r="AI188" s="236" t="s">
        <v>2</v>
      </c>
    </row>
    <row r="189" spans="2:35" hidden="1" x14ac:dyDescent="0.2">
      <c r="B189" s="119">
        <v>181</v>
      </c>
      <c r="C189" s="36"/>
      <c r="D189" s="36"/>
      <c r="E189" s="31"/>
      <c r="F189" s="56"/>
      <c r="G189" s="238"/>
      <c r="H189" s="238"/>
      <c r="I189" s="238"/>
      <c r="J189" s="238"/>
      <c r="K189" s="238"/>
      <c r="L189" s="238"/>
      <c r="M189" s="238"/>
      <c r="N189" s="238"/>
      <c r="O189" s="238"/>
      <c r="P189" s="238"/>
      <c r="Q189" s="57"/>
      <c r="R189" s="57"/>
      <c r="S189" s="58"/>
      <c r="T189" s="58"/>
      <c r="U189" s="58"/>
      <c r="V189" s="181">
        <f t="shared" si="57"/>
        <v>0</v>
      </c>
      <c r="W189" s="181">
        <f t="shared" si="60"/>
        <v>0</v>
      </c>
      <c r="X189" s="181">
        <f t="shared" si="61"/>
        <v>0</v>
      </c>
      <c r="Y189" s="181">
        <f t="shared" si="62"/>
        <v>0</v>
      </c>
      <c r="Z189" s="181">
        <f t="shared" si="63"/>
        <v>0</v>
      </c>
      <c r="AA189" s="181">
        <f t="shared" si="64"/>
        <v>0</v>
      </c>
      <c r="AB189" s="181">
        <f t="shared" si="65"/>
        <v>0</v>
      </c>
      <c r="AC189" s="181">
        <f t="shared" si="66"/>
        <v>0</v>
      </c>
      <c r="AD189" s="181">
        <f t="shared" si="67"/>
        <v>0</v>
      </c>
      <c r="AE189" s="181">
        <f t="shared" si="68"/>
        <v>0</v>
      </c>
      <c r="AF189" s="500">
        <f t="shared" si="59"/>
        <v>0</v>
      </c>
      <c r="AG189" s="570">
        <f t="shared" si="69"/>
        <v>0</v>
      </c>
      <c r="AH189" s="217">
        <f t="shared" si="58"/>
        <v>0</v>
      </c>
      <c r="AI189" s="236" t="s">
        <v>2</v>
      </c>
    </row>
    <row r="190" spans="2:35" hidden="1" x14ac:dyDescent="0.2">
      <c r="B190" s="119">
        <v>182</v>
      </c>
      <c r="C190" s="36"/>
      <c r="D190" s="36"/>
      <c r="E190" s="31"/>
      <c r="F190" s="56"/>
      <c r="G190" s="238"/>
      <c r="H190" s="238"/>
      <c r="I190" s="238"/>
      <c r="J190" s="238"/>
      <c r="K190" s="238"/>
      <c r="L190" s="238"/>
      <c r="M190" s="238"/>
      <c r="N190" s="238"/>
      <c r="O190" s="238"/>
      <c r="P190" s="238"/>
      <c r="Q190" s="57"/>
      <c r="R190" s="57"/>
      <c r="S190" s="58"/>
      <c r="T190" s="58"/>
      <c r="U190" s="58"/>
      <c r="V190" s="181">
        <f t="shared" si="57"/>
        <v>0</v>
      </c>
      <c r="W190" s="181">
        <f t="shared" si="60"/>
        <v>0</v>
      </c>
      <c r="X190" s="181">
        <f t="shared" si="61"/>
        <v>0</v>
      </c>
      <c r="Y190" s="181">
        <f t="shared" si="62"/>
        <v>0</v>
      </c>
      <c r="Z190" s="181">
        <f t="shared" si="63"/>
        <v>0</v>
      </c>
      <c r="AA190" s="181">
        <f t="shared" si="64"/>
        <v>0</v>
      </c>
      <c r="AB190" s="181">
        <f t="shared" si="65"/>
        <v>0</v>
      </c>
      <c r="AC190" s="181">
        <f t="shared" si="66"/>
        <v>0</v>
      </c>
      <c r="AD190" s="181">
        <f t="shared" si="67"/>
        <v>0</v>
      </c>
      <c r="AE190" s="181">
        <f t="shared" si="68"/>
        <v>0</v>
      </c>
      <c r="AF190" s="500">
        <f t="shared" si="59"/>
        <v>0</v>
      </c>
      <c r="AG190" s="570">
        <f t="shared" si="69"/>
        <v>0</v>
      </c>
      <c r="AH190" s="217">
        <f t="shared" si="58"/>
        <v>0</v>
      </c>
      <c r="AI190" s="236" t="s">
        <v>2</v>
      </c>
    </row>
    <row r="191" spans="2:35" hidden="1" x14ac:dyDescent="0.2">
      <c r="B191" s="119">
        <v>183</v>
      </c>
      <c r="C191" s="36"/>
      <c r="D191" s="36"/>
      <c r="E191" s="31"/>
      <c r="F191" s="56"/>
      <c r="G191" s="238"/>
      <c r="H191" s="238"/>
      <c r="I191" s="238"/>
      <c r="J191" s="238"/>
      <c r="K191" s="238"/>
      <c r="L191" s="238"/>
      <c r="M191" s="238"/>
      <c r="N191" s="238"/>
      <c r="O191" s="238"/>
      <c r="P191" s="238"/>
      <c r="Q191" s="57"/>
      <c r="R191" s="57"/>
      <c r="S191" s="58"/>
      <c r="T191" s="58"/>
      <c r="U191" s="58"/>
      <c r="V191" s="181">
        <f t="shared" si="57"/>
        <v>0</v>
      </c>
      <c r="W191" s="181">
        <f t="shared" si="60"/>
        <v>0</v>
      </c>
      <c r="X191" s="181">
        <f t="shared" si="61"/>
        <v>0</v>
      </c>
      <c r="Y191" s="181">
        <f t="shared" si="62"/>
        <v>0</v>
      </c>
      <c r="Z191" s="181">
        <f t="shared" si="63"/>
        <v>0</v>
      </c>
      <c r="AA191" s="181">
        <f t="shared" si="64"/>
        <v>0</v>
      </c>
      <c r="AB191" s="181">
        <f t="shared" si="65"/>
        <v>0</v>
      </c>
      <c r="AC191" s="181">
        <f t="shared" si="66"/>
        <v>0</v>
      </c>
      <c r="AD191" s="181">
        <f t="shared" si="67"/>
        <v>0</v>
      </c>
      <c r="AE191" s="181">
        <f t="shared" si="68"/>
        <v>0</v>
      </c>
      <c r="AF191" s="500">
        <f t="shared" si="59"/>
        <v>0</v>
      </c>
      <c r="AG191" s="570">
        <f t="shared" si="69"/>
        <v>0</v>
      </c>
      <c r="AH191" s="217">
        <f t="shared" si="58"/>
        <v>0</v>
      </c>
      <c r="AI191" s="236" t="s">
        <v>2</v>
      </c>
    </row>
    <row r="192" spans="2:35" hidden="1" x14ac:dyDescent="0.2">
      <c r="B192" s="119">
        <v>184</v>
      </c>
      <c r="C192" s="36"/>
      <c r="D192" s="36"/>
      <c r="E192" s="31"/>
      <c r="F192" s="56"/>
      <c r="G192" s="238"/>
      <c r="H192" s="238"/>
      <c r="I192" s="238"/>
      <c r="J192" s="238"/>
      <c r="K192" s="238"/>
      <c r="L192" s="238"/>
      <c r="M192" s="238"/>
      <c r="N192" s="238"/>
      <c r="O192" s="238"/>
      <c r="P192" s="238"/>
      <c r="Q192" s="57"/>
      <c r="R192" s="57"/>
      <c r="S192" s="58"/>
      <c r="T192" s="58"/>
      <c r="U192" s="58"/>
      <c r="V192" s="181">
        <f t="shared" si="57"/>
        <v>0</v>
      </c>
      <c r="W192" s="181">
        <f t="shared" si="60"/>
        <v>0</v>
      </c>
      <c r="X192" s="181">
        <f t="shared" si="61"/>
        <v>0</v>
      </c>
      <c r="Y192" s="181">
        <f t="shared" si="62"/>
        <v>0</v>
      </c>
      <c r="Z192" s="181">
        <f t="shared" si="63"/>
        <v>0</v>
      </c>
      <c r="AA192" s="181">
        <f t="shared" si="64"/>
        <v>0</v>
      </c>
      <c r="AB192" s="181">
        <f t="shared" si="65"/>
        <v>0</v>
      </c>
      <c r="AC192" s="181">
        <f t="shared" si="66"/>
        <v>0</v>
      </c>
      <c r="AD192" s="181">
        <f t="shared" si="67"/>
        <v>0</v>
      </c>
      <c r="AE192" s="181">
        <f t="shared" si="68"/>
        <v>0</v>
      </c>
      <c r="AF192" s="500">
        <f t="shared" si="59"/>
        <v>0</v>
      </c>
      <c r="AG192" s="570">
        <f t="shared" si="69"/>
        <v>0</v>
      </c>
      <c r="AH192" s="217">
        <f t="shared" si="58"/>
        <v>0</v>
      </c>
      <c r="AI192" s="236" t="s">
        <v>2</v>
      </c>
    </row>
    <row r="193" spans="2:35" hidden="1" x14ac:dyDescent="0.2">
      <c r="B193" s="119">
        <v>185</v>
      </c>
      <c r="C193" s="36"/>
      <c r="D193" s="36"/>
      <c r="E193" s="31"/>
      <c r="F193" s="56"/>
      <c r="G193" s="238"/>
      <c r="H193" s="238"/>
      <c r="I193" s="238"/>
      <c r="J193" s="238"/>
      <c r="K193" s="238"/>
      <c r="L193" s="238"/>
      <c r="M193" s="238"/>
      <c r="N193" s="238"/>
      <c r="O193" s="238"/>
      <c r="P193" s="238"/>
      <c r="Q193" s="57"/>
      <c r="R193" s="57"/>
      <c r="S193" s="58"/>
      <c r="T193" s="58"/>
      <c r="U193" s="58"/>
      <c r="V193" s="181">
        <f t="shared" si="57"/>
        <v>0</v>
      </c>
      <c r="W193" s="181">
        <f t="shared" si="60"/>
        <v>0</v>
      </c>
      <c r="X193" s="181">
        <f t="shared" si="61"/>
        <v>0</v>
      </c>
      <c r="Y193" s="181">
        <f t="shared" si="62"/>
        <v>0</v>
      </c>
      <c r="Z193" s="181">
        <f t="shared" si="63"/>
        <v>0</v>
      </c>
      <c r="AA193" s="181">
        <f t="shared" si="64"/>
        <v>0</v>
      </c>
      <c r="AB193" s="181">
        <f t="shared" si="65"/>
        <v>0</v>
      </c>
      <c r="AC193" s="181">
        <f t="shared" si="66"/>
        <v>0</v>
      </c>
      <c r="AD193" s="181">
        <f t="shared" si="67"/>
        <v>0</v>
      </c>
      <c r="AE193" s="181">
        <f t="shared" si="68"/>
        <v>0</v>
      </c>
      <c r="AF193" s="500">
        <f t="shared" si="59"/>
        <v>0</v>
      </c>
      <c r="AG193" s="570">
        <f t="shared" si="69"/>
        <v>0</v>
      </c>
      <c r="AH193" s="217">
        <f t="shared" si="58"/>
        <v>0</v>
      </c>
      <c r="AI193" s="236" t="s">
        <v>2</v>
      </c>
    </row>
    <row r="194" spans="2:35" hidden="1" x14ac:dyDescent="0.2">
      <c r="B194" s="119">
        <v>186</v>
      </c>
      <c r="C194" s="36"/>
      <c r="D194" s="36"/>
      <c r="E194" s="31"/>
      <c r="F194" s="56"/>
      <c r="G194" s="238"/>
      <c r="H194" s="238"/>
      <c r="I194" s="238"/>
      <c r="J194" s="238"/>
      <c r="K194" s="238"/>
      <c r="L194" s="238"/>
      <c r="M194" s="238"/>
      <c r="N194" s="238"/>
      <c r="O194" s="238"/>
      <c r="P194" s="238"/>
      <c r="Q194" s="57"/>
      <c r="R194" s="57"/>
      <c r="S194" s="58"/>
      <c r="T194" s="58"/>
      <c r="U194" s="58"/>
      <c r="V194" s="181">
        <f t="shared" si="57"/>
        <v>0</v>
      </c>
      <c r="W194" s="181">
        <f t="shared" si="60"/>
        <v>0</v>
      </c>
      <c r="X194" s="181">
        <f t="shared" si="61"/>
        <v>0</v>
      </c>
      <c r="Y194" s="181">
        <f t="shared" si="62"/>
        <v>0</v>
      </c>
      <c r="Z194" s="181">
        <f t="shared" si="63"/>
        <v>0</v>
      </c>
      <c r="AA194" s="181">
        <f t="shared" si="64"/>
        <v>0</v>
      </c>
      <c r="AB194" s="181">
        <f t="shared" si="65"/>
        <v>0</v>
      </c>
      <c r="AC194" s="181">
        <f t="shared" si="66"/>
        <v>0</v>
      </c>
      <c r="AD194" s="181">
        <f t="shared" si="67"/>
        <v>0</v>
      </c>
      <c r="AE194" s="181">
        <f t="shared" si="68"/>
        <v>0</v>
      </c>
      <c r="AF194" s="500">
        <f t="shared" si="59"/>
        <v>0</v>
      </c>
      <c r="AG194" s="570">
        <f t="shared" si="69"/>
        <v>0</v>
      </c>
      <c r="AH194" s="217">
        <f t="shared" si="58"/>
        <v>0</v>
      </c>
      <c r="AI194" s="236" t="s">
        <v>2</v>
      </c>
    </row>
    <row r="195" spans="2:35" hidden="1" x14ac:dyDescent="0.2">
      <c r="B195" s="119">
        <v>187</v>
      </c>
      <c r="C195" s="36"/>
      <c r="D195" s="36"/>
      <c r="E195" s="31"/>
      <c r="F195" s="56"/>
      <c r="G195" s="238"/>
      <c r="H195" s="238"/>
      <c r="I195" s="238"/>
      <c r="J195" s="238"/>
      <c r="K195" s="238"/>
      <c r="L195" s="238"/>
      <c r="M195" s="238"/>
      <c r="N195" s="238"/>
      <c r="O195" s="238"/>
      <c r="P195" s="238"/>
      <c r="Q195" s="57"/>
      <c r="R195" s="57"/>
      <c r="S195" s="58"/>
      <c r="T195" s="58"/>
      <c r="U195" s="58"/>
      <c r="V195" s="181">
        <f t="shared" si="57"/>
        <v>0</v>
      </c>
      <c r="W195" s="181">
        <f t="shared" si="60"/>
        <v>0</v>
      </c>
      <c r="X195" s="181">
        <f t="shared" si="61"/>
        <v>0</v>
      </c>
      <c r="Y195" s="181">
        <f t="shared" si="62"/>
        <v>0</v>
      </c>
      <c r="Z195" s="181">
        <f t="shared" si="63"/>
        <v>0</v>
      </c>
      <c r="AA195" s="181">
        <f t="shared" si="64"/>
        <v>0</v>
      </c>
      <c r="AB195" s="181">
        <f t="shared" si="65"/>
        <v>0</v>
      </c>
      <c r="AC195" s="181">
        <f t="shared" si="66"/>
        <v>0</v>
      </c>
      <c r="AD195" s="181">
        <f t="shared" si="67"/>
        <v>0</v>
      </c>
      <c r="AE195" s="181">
        <f t="shared" si="68"/>
        <v>0</v>
      </c>
      <c r="AF195" s="500">
        <f t="shared" si="59"/>
        <v>0</v>
      </c>
      <c r="AG195" s="570">
        <f t="shared" si="69"/>
        <v>0</v>
      </c>
      <c r="AH195" s="217">
        <f t="shared" si="58"/>
        <v>0</v>
      </c>
      <c r="AI195" s="236" t="s">
        <v>2</v>
      </c>
    </row>
    <row r="196" spans="2:35" hidden="1" x14ac:dyDescent="0.2">
      <c r="B196" s="119">
        <v>188</v>
      </c>
      <c r="C196" s="36"/>
      <c r="D196" s="36"/>
      <c r="E196" s="31"/>
      <c r="F196" s="56"/>
      <c r="G196" s="238"/>
      <c r="H196" s="238"/>
      <c r="I196" s="238"/>
      <c r="J196" s="238"/>
      <c r="K196" s="238"/>
      <c r="L196" s="238"/>
      <c r="M196" s="238"/>
      <c r="N196" s="238"/>
      <c r="O196" s="238"/>
      <c r="P196" s="238"/>
      <c r="Q196" s="57"/>
      <c r="R196" s="57"/>
      <c r="S196" s="58"/>
      <c r="T196" s="58"/>
      <c r="U196" s="58"/>
      <c r="V196" s="181">
        <f t="shared" si="57"/>
        <v>0</v>
      </c>
      <c r="W196" s="181">
        <f t="shared" si="60"/>
        <v>0</v>
      </c>
      <c r="X196" s="181">
        <f t="shared" si="61"/>
        <v>0</v>
      </c>
      <c r="Y196" s="181">
        <f t="shared" si="62"/>
        <v>0</v>
      </c>
      <c r="Z196" s="181">
        <f t="shared" si="63"/>
        <v>0</v>
      </c>
      <c r="AA196" s="181">
        <f t="shared" si="64"/>
        <v>0</v>
      </c>
      <c r="AB196" s="181">
        <f t="shared" si="65"/>
        <v>0</v>
      </c>
      <c r="AC196" s="181">
        <f t="shared" si="66"/>
        <v>0</v>
      </c>
      <c r="AD196" s="181">
        <f t="shared" si="67"/>
        <v>0</v>
      </c>
      <c r="AE196" s="181">
        <f t="shared" si="68"/>
        <v>0</v>
      </c>
      <c r="AF196" s="500">
        <f t="shared" si="59"/>
        <v>0</v>
      </c>
      <c r="AG196" s="570">
        <f t="shared" si="69"/>
        <v>0</v>
      </c>
      <c r="AH196" s="217">
        <f t="shared" si="58"/>
        <v>0</v>
      </c>
      <c r="AI196" s="236" t="s">
        <v>2</v>
      </c>
    </row>
    <row r="197" spans="2:35" hidden="1" x14ac:dyDescent="0.2">
      <c r="B197" s="119">
        <v>189</v>
      </c>
      <c r="C197" s="36"/>
      <c r="D197" s="36"/>
      <c r="E197" s="31"/>
      <c r="F197" s="56"/>
      <c r="G197" s="238"/>
      <c r="H197" s="238"/>
      <c r="I197" s="238"/>
      <c r="J197" s="238"/>
      <c r="K197" s="238"/>
      <c r="L197" s="238"/>
      <c r="M197" s="238"/>
      <c r="N197" s="238"/>
      <c r="O197" s="238"/>
      <c r="P197" s="238"/>
      <c r="Q197" s="57"/>
      <c r="R197" s="57"/>
      <c r="S197" s="58"/>
      <c r="T197" s="58"/>
      <c r="U197" s="58"/>
      <c r="V197" s="181">
        <f t="shared" si="57"/>
        <v>0</v>
      </c>
      <c r="W197" s="181">
        <f t="shared" si="60"/>
        <v>0</v>
      </c>
      <c r="X197" s="181">
        <f t="shared" si="61"/>
        <v>0</v>
      </c>
      <c r="Y197" s="181">
        <f t="shared" si="62"/>
        <v>0</v>
      </c>
      <c r="Z197" s="181">
        <f t="shared" si="63"/>
        <v>0</v>
      </c>
      <c r="AA197" s="181">
        <f t="shared" si="64"/>
        <v>0</v>
      </c>
      <c r="AB197" s="181">
        <f t="shared" si="65"/>
        <v>0</v>
      </c>
      <c r="AC197" s="181">
        <f t="shared" si="66"/>
        <v>0</v>
      </c>
      <c r="AD197" s="181">
        <f t="shared" si="67"/>
        <v>0</v>
      </c>
      <c r="AE197" s="181">
        <f t="shared" si="68"/>
        <v>0</v>
      </c>
      <c r="AF197" s="500">
        <f t="shared" si="59"/>
        <v>0</v>
      </c>
      <c r="AG197" s="570">
        <f t="shared" si="69"/>
        <v>0</v>
      </c>
      <c r="AH197" s="217">
        <f t="shared" si="58"/>
        <v>0</v>
      </c>
      <c r="AI197" s="236" t="s">
        <v>2</v>
      </c>
    </row>
    <row r="198" spans="2:35" hidden="1" x14ac:dyDescent="0.2">
      <c r="B198" s="119">
        <v>190</v>
      </c>
      <c r="C198" s="36"/>
      <c r="D198" s="36"/>
      <c r="E198" s="31"/>
      <c r="F198" s="56"/>
      <c r="G198" s="238"/>
      <c r="H198" s="238"/>
      <c r="I198" s="238"/>
      <c r="J198" s="238"/>
      <c r="K198" s="238"/>
      <c r="L198" s="238"/>
      <c r="M198" s="238"/>
      <c r="N198" s="238"/>
      <c r="O198" s="238"/>
      <c r="P198" s="238"/>
      <c r="Q198" s="57"/>
      <c r="R198" s="57"/>
      <c r="S198" s="58"/>
      <c r="T198" s="58"/>
      <c r="U198" s="58"/>
      <c r="V198" s="181">
        <f t="shared" si="57"/>
        <v>0</v>
      </c>
      <c r="W198" s="181">
        <f t="shared" si="60"/>
        <v>0</v>
      </c>
      <c r="X198" s="181">
        <f t="shared" si="61"/>
        <v>0</v>
      </c>
      <c r="Y198" s="181">
        <f t="shared" si="62"/>
        <v>0</v>
      </c>
      <c r="Z198" s="181">
        <f t="shared" si="63"/>
        <v>0</v>
      </c>
      <c r="AA198" s="181">
        <f t="shared" si="64"/>
        <v>0</v>
      </c>
      <c r="AB198" s="181">
        <f t="shared" si="65"/>
        <v>0</v>
      </c>
      <c r="AC198" s="181">
        <f t="shared" si="66"/>
        <v>0</v>
      </c>
      <c r="AD198" s="181">
        <f t="shared" si="67"/>
        <v>0</v>
      </c>
      <c r="AE198" s="181">
        <f t="shared" si="68"/>
        <v>0</v>
      </c>
      <c r="AF198" s="500">
        <f t="shared" si="59"/>
        <v>0</v>
      </c>
      <c r="AG198" s="570">
        <f t="shared" si="69"/>
        <v>0</v>
      </c>
      <c r="AH198" s="217">
        <f t="shared" si="58"/>
        <v>0</v>
      </c>
      <c r="AI198" s="236" t="s">
        <v>2</v>
      </c>
    </row>
    <row r="199" spans="2:35" hidden="1" x14ac:dyDescent="0.2">
      <c r="B199" s="119">
        <v>191</v>
      </c>
      <c r="C199" s="36"/>
      <c r="D199" s="36"/>
      <c r="E199" s="31"/>
      <c r="F199" s="56"/>
      <c r="G199" s="238"/>
      <c r="H199" s="238"/>
      <c r="I199" s="238"/>
      <c r="J199" s="238"/>
      <c r="K199" s="238"/>
      <c r="L199" s="238"/>
      <c r="M199" s="238"/>
      <c r="N199" s="238"/>
      <c r="O199" s="238"/>
      <c r="P199" s="238"/>
      <c r="Q199" s="57"/>
      <c r="R199" s="57"/>
      <c r="S199" s="58"/>
      <c r="T199" s="58"/>
      <c r="U199" s="58"/>
      <c r="V199" s="181">
        <f t="shared" si="57"/>
        <v>0</v>
      </c>
      <c r="W199" s="181">
        <f t="shared" si="60"/>
        <v>0</v>
      </c>
      <c r="X199" s="181">
        <f t="shared" si="61"/>
        <v>0</v>
      </c>
      <c r="Y199" s="181">
        <f t="shared" si="62"/>
        <v>0</v>
      </c>
      <c r="Z199" s="181">
        <f t="shared" si="63"/>
        <v>0</v>
      </c>
      <c r="AA199" s="181">
        <f t="shared" si="64"/>
        <v>0</v>
      </c>
      <c r="AB199" s="181">
        <f t="shared" si="65"/>
        <v>0</v>
      </c>
      <c r="AC199" s="181">
        <f t="shared" si="66"/>
        <v>0</v>
      </c>
      <c r="AD199" s="181">
        <f t="shared" si="67"/>
        <v>0</v>
      </c>
      <c r="AE199" s="181">
        <f t="shared" si="68"/>
        <v>0</v>
      </c>
      <c r="AF199" s="500">
        <f t="shared" si="59"/>
        <v>0</v>
      </c>
      <c r="AG199" s="570">
        <f t="shared" si="69"/>
        <v>0</v>
      </c>
      <c r="AH199" s="217">
        <f t="shared" si="58"/>
        <v>0</v>
      </c>
      <c r="AI199" s="236" t="s">
        <v>2</v>
      </c>
    </row>
    <row r="200" spans="2:35" hidden="1" x14ac:dyDescent="0.2">
      <c r="B200" s="119">
        <v>192</v>
      </c>
      <c r="C200" s="36"/>
      <c r="D200" s="36"/>
      <c r="E200" s="31"/>
      <c r="F200" s="56"/>
      <c r="G200" s="238"/>
      <c r="H200" s="238"/>
      <c r="I200" s="238"/>
      <c r="J200" s="238"/>
      <c r="K200" s="238"/>
      <c r="L200" s="238"/>
      <c r="M200" s="238"/>
      <c r="N200" s="238"/>
      <c r="O200" s="238"/>
      <c r="P200" s="238"/>
      <c r="Q200" s="57"/>
      <c r="R200" s="57"/>
      <c r="S200" s="58"/>
      <c r="T200" s="58"/>
      <c r="U200" s="58"/>
      <c r="V200" s="181">
        <f t="shared" si="57"/>
        <v>0</v>
      </c>
      <c r="W200" s="181">
        <f t="shared" si="60"/>
        <v>0</v>
      </c>
      <c r="X200" s="181">
        <f t="shared" si="61"/>
        <v>0</v>
      </c>
      <c r="Y200" s="181">
        <f t="shared" si="62"/>
        <v>0</v>
      </c>
      <c r="Z200" s="181">
        <f t="shared" si="63"/>
        <v>0</v>
      </c>
      <c r="AA200" s="181">
        <f t="shared" si="64"/>
        <v>0</v>
      </c>
      <c r="AB200" s="181">
        <f t="shared" si="65"/>
        <v>0</v>
      </c>
      <c r="AC200" s="181">
        <f t="shared" si="66"/>
        <v>0</v>
      </c>
      <c r="AD200" s="181">
        <f t="shared" si="67"/>
        <v>0</v>
      </c>
      <c r="AE200" s="181">
        <f t="shared" si="68"/>
        <v>0</v>
      </c>
      <c r="AF200" s="500">
        <f t="shared" si="59"/>
        <v>0</v>
      </c>
      <c r="AG200" s="570">
        <f t="shared" si="69"/>
        <v>0</v>
      </c>
      <c r="AH200" s="217">
        <f t="shared" si="58"/>
        <v>0</v>
      </c>
      <c r="AI200" s="236" t="s">
        <v>2</v>
      </c>
    </row>
    <row r="201" spans="2:35" hidden="1" x14ac:dyDescent="0.2">
      <c r="B201" s="119">
        <v>193</v>
      </c>
      <c r="C201" s="36"/>
      <c r="D201" s="36"/>
      <c r="E201" s="31"/>
      <c r="F201" s="56"/>
      <c r="G201" s="238"/>
      <c r="H201" s="238"/>
      <c r="I201" s="238"/>
      <c r="J201" s="238"/>
      <c r="K201" s="238"/>
      <c r="L201" s="238"/>
      <c r="M201" s="238"/>
      <c r="N201" s="238"/>
      <c r="O201" s="238"/>
      <c r="P201" s="238"/>
      <c r="Q201" s="57"/>
      <c r="R201" s="57"/>
      <c r="S201" s="58"/>
      <c r="T201" s="58"/>
      <c r="U201" s="58"/>
      <c r="V201" s="181">
        <f t="shared" si="57"/>
        <v>0</v>
      </c>
      <c r="W201" s="181">
        <f t="shared" ref="W201:W208" si="70">IF(ISERROR(YEARFRAC(end_period_1,end_period_2)),0,($F201*(1+$R201)*$H201)*(1+$Q201)^(YEARFRAC(end_period_1,end_period_2)))</f>
        <v>0</v>
      </c>
      <c r="X201" s="181">
        <f t="shared" ref="X201:X208" si="71">IF(ISERROR(YEARFRAC(end_period_1,end_period_3)),0,($F201*(1+$R201)*$I201)*(1+$Q201)^(YEARFRAC(end_period_1,end_period_3)))</f>
        <v>0</v>
      </c>
      <c r="Y201" s="181">
        <f t="shared" ref="Y201:Y208" si="72">IF(ISERROR(YEARFRAC(end_period_1,end_period_4)),0,($F201*(1+$R201)*$J201)*(1+$Q201)^(YEARFRAC(end_period_1,end_period_4)))</f>
        <v>0</v>
      </c>
      <c r="Z201" s="181">
        <f t="shared" ref="Z201:Z208" si="73">IF(ISERROR(YEARFRAC(end_period_1,end_period_5)),0,($F201*(1+$R201)*$K201)*(1+$Q201)^(YEARFRAC(end_period_1,end_period_5)))</f>
        <v>0</v>
      </c>
      <c r="AA201" s="181">
        <f t="shared" ref="AA201:AA208" si="74">IF(ISERROR(YEARFRAC(end_period_1,end_period_6)),0,($F201*(1+$R201)*$L201)*(1+$Q201)^(YEARFRAC(end_period_1,end_period_6)))</f>
        <v>0</v>
      </c>
      <c r="AB201" s="181">
        <f t="shared" ref="AB201:AB208" si="75">IF(ISERROR(YEARFRAC(end_period_1,end_period_7)),0,($F201*(1+$R201)*$M201)*(1+$Q201)^(YEARFRAC(end_period_1,end_period_7)))</f>
        <v>0</v>
      </c>
      <c r="AC201" s="181">
        <f t="shared" ref="AC201:AC208" si="76">IF(ISERROR(YEARFRAC(end_period_1,end_period_8)),0,($F201*(1+$R201)*$N201)*(1+$Q201)^(YEARFRAC(end_period_1,end_period_8)))</f>
        <v>0</v>
      </c>
      <c r="AD201" s="181">
        <f t="shared" ref="AD201:AD208" si="77">IF(ISERROR(YEARFRAC(end_period_1,end_period_9)),0,($F201*(1+$R201)*$O201)*(1+$Q201)^(YEARFRAC(end_period_1,end_period_9)))</f>
        <v>0</v>
      </c>
      <c r="AE201" s="181">
        <f t="shared" ref="AE201:AE208" si="78">IF(ISERROR(YEARFRAC(end_period_1,end_period_10)),0,($F201*(1+$R201)*$P201)*(1+$Q201)^(YEARFRAC(end_period_1,end_period_10)))</f>
        <v>0</v>
      </c>
      <c r="AF201" s="500">
        <f t="shared" si="59"/>
        <v>0</v>
      </c>
      <c r="AG201" s="570">
        <f t="shared" ref="AG201:AG208" si="79">SUM(G201:P201)</f>
        <v>0</v>
      </c>
      <c r="AH201" s="217">
        <f t="shared" si="58"/>
        <v>0</v>
      </c>
      <c r="AI201" s="236" t="s">
        <v>2</v>
      </c>
    </row>
    <row r="202" spans="2:35" hidden="1" x14ac:dyDescent="0.2">
      <c r="B202" s="119">
        <v>194</v>
      </c>
      <c r="C202" s="36"/>
      <c r="D202" s="36"/>
      <c r="E202" s="31"/>
      <c r="F202" s="56"/>
      <c r="G202" s="238"/>
      <c r="H202" s="238"/>
      <c r="I202" s="238"/>
      <c r="J202" s="238"/>
      <c r="K202" s="238"/>
      <c r="L202" s="238"/>
      <c r="M202" s="238"/>
      <c r="N202" s="238"/>
      <c r="O202" s="238"/>
      <c r="P202" s="238"/>
      <c r="Q202" s="57"/>
      <c r="R202" s="57"/>
      <c r="S202" s="58"/>
      <c r="T202" s="58"/>
      <c r="U202" s="58"/>
      <c r="V202" s="181">
        <f t="shared" ref="V202:V208" si="80">($F202*(1+$R202)*$G202)</f>
        <v>0</v>
      </c>
      <c r="W202" s="181">
        <f t="shared" si="70"/>
        <v>0</v>
      </c>
      <c r="X202" s="181">
        <f t="shared" si="71"/>
        <v>0</v>
      </c>
      <c r="Y202" s="181">
        <f t="shared" si="72"/>
        <v>0</v>
      </c>
      <c r="Z202" s="181">
        <f t="shared" si="73"/>
        <v>0</v>
      </c>
      <c r="AA202" s="181">
        <f t="shared" si="74"/>
        <v>0</v>
      </c>
      <c r="AB202" s="181">
        <f t="shared" si="75"/>
        <v>0</v>
      </c>
      <c r="AC202" s="181">
        <f t="shared" si="76"/>
        <v>0</v>
      </c>
      <c r="AD202" s="181">
        <f t="shared" si="77"/>
        <v>0</v>
      </c>
      <c r="AE202" s="181">
        <f t="shared" si="78"/>
        <v>0</v>
      </c>
      <c r="AF202" s="500">
        <f t="shared" si="59"/>
        <v>0</v>
      </c>
      <c r="AG202" s="570">
        <f t="shared" si="79"/>
        <v>0</v>
      </c>
      <c r="AH202" s="217">
        <f t="shared" ref="AH202:AH208" si="81">IFERROR($AF202/SUM($AF$7,$AF$210,$AF$313,$AF$366,$AF$419,$AF$622),0)</f>
        <v>0</v>
      </c>
      <c r="AI202" s="236" t="s">
        <v>2</v>
      </c>
    </row>
    <row r="203" spans="2:35" hidden="1" x14ac:dyDescent="0.2">
      <c r="B203" s="119">
        <v>195</v>
      </c>
      <c r="C203" s="36"/>
      <c r="D203" s="36"/>
      <c r="E203" s="31"/>
      <c r="F203" s="56"/>
      <c r="G203" s="238"/>
      <c r="H203" s="238"/>
      <c r="I203" s="238"/>
      <c r="J203" s="238"/>
      <c r="K203" s="238"/>
      <c r="L203" s="238"/>
      <c r="M203" s="238"/>
      <c r="N203" s="238"/>
      <c r="O203" s="238"/>
      <c r="P203" s="238"/>
      <c r="Q203" s="57"/>
      <c r="R203" s="57"/>
      <c r="S203" s="58"/>
      <c r="T203" s="58"/>
      <c r="U203" s="58"/>
      <c r="V203" s="181">
        <f t="shared" si="80"/>
        <v>0</v>
      </c>
      <c r="W203" s="181">
        <f t="shared" si="70"/>
        <v>0</v>
      </c>
      <c r="X203" s="181">
        <f t="shared" si="71"/>
        <v>0</v>
      </c>
      <c r="Y203" s="181">
        <f t="shared" si="72"/>
        <v>0</v>
      </c>
      <c r="Z203" s="181">
        <f t="shared" si="73"/>
        <v>0</v>
      </c>
      <c r="AA203" s="181">
        <f t="shared" si="74"/>
        <v>0</v>
      </c>
      <c r="AB203" s="181">
        <f t="shared" si="75"/>
        <v>0</v>
      </c>
      <c r="AC203" s="181">
        <f t="shared" si="76"/>
        <v>0</v>
      </c>
      <c r="AD203" s="181">
        <f t="shared" si="77"/>
        <v>0</v>
      </c>
      <c r="AE203" s="181">
        <f t="shared" si="78"/>
        <v>0</v>
      </c>
      <c r="AF203" s="500">
        <f t="shared" ref="AF203:AF208" si="82">SUM(V203:AE203)</f>
        <v>0</v>
      </c>
      <c r="AG203" s="570">
        <f t="shared" si="79"/>
        <v>0</v>
      </c>
      <c r="AH203" s="217">
        <f t="shared" si="81"/>
        <v>0</v>
      </c>
      <c r="AI203" s="236" t="s">
        <v>2</v>
      </c>
    </row>
    <row r="204" spans="2:35" hidden="1" x14ac:dyDescent="0.2">
      <c r="B204" s="119">
        <v>196</v>
      </c>
      <c r="C204" s="36"/>
      <c r="D204" s="36"/>
      <c r="E204" s="31"/>
      <c r="F204" s="56"/>
      <c r="G204" s="238"/>
      <c r="H204" s="238"/>
      <c r="I204" s="238"/>
      <c r="J204" s="238"/>
      <c r="K204" s="238"/>
      <c r="L204" s="238"/>
      <c r="M204" s="238"/>
      <c r="N204" s="238"/>
      <c r="O204" s="238"/>
      <c r="P204" s="238"/>
      <c r="Q204" s="57"/>
      <c r="R204" s="57"/>
      <c r="S204" s="58"/>
      <c r="T204" s="58"/>
      <c r="U204" s="58"/>
      <c r="V204" s="181">
        <f t="shared" si="80"/>
        <v>0</v>
      </c>
      <c r="W204" s="181">
        <f t="shared" si="70"/>
        <v>0</v>
      </c>
      <c r="X204" s="181">
        <f t="shared" si="71"/>
        <v>0</v>
      </c>
      <c r="Y204" s="181">
        <f t="shared" si="72"/>
        <v>0</v>
      </c>
      <c r="Z204" s="181">
        <f t="shared" si="73"/>
        <v>0</v>
      </c>
      <c r="AA204" s="181">
        <f t="shared" si="74"/>
        <v>0</v>
      </c>
      <c r="AB204" s="181">
        <f t="shared" si="75"/>
        <v>0</v>
      </c>
      <c r="AC204" s="181">
        <f t="shared" si="76"/>
        <v>0</v>
      </c>
      <c r="AD204" s="181">
        <f t="shared" si="77"/>
        <v>0</v>
      </c>
      <c r="AE204" s="181">
        <f t="shared" si="78"/>
        <v>0</v>
      </c>
      <c r="AF204" s="500">
        <f t="shared" si="82"/>
        <v>0</v>
      </c>
      <c r="AG204" s="570">
        <f t="shared" si="79"/>
        <v>0</v>
      </c>
      <c r="AH204" s="217">
        <f t="shared" si="81"/>
        <v>0</v>
      </c>
      <c r="AI204" s="236" t="s">
        <v>2</v>
      </c>
    </row>
    <row r="205" spans="2:35" hidden="1" x14ac:dyDescent="0.2">
      <c r="B205" s="119">
        <v>197</v>
      </c>
      <c r="C205" s="36"/>
      <c r="D205" s="36"/>
      <c r="E205" s="31"/>
      <c r="F205" s="56"/>
      <c r="G205" s="238"/>
      <c r="H205" s="238"/>
      <c r="I205" s="238"/>
      <c r="J205" s="238"/>
      <c r="K205" s="238"/>
      <c r="L205" s="238"/>
      <c r="M205" s="238"/>
      <c r="N205" s="238"/>
      <c r="O205" s="238"/>
      <c r="P205" s="238"/>
      <c r="Q205" s="57"/>
      <c r="R205" s="57"/>
      <c r="S205" s="58"/>
      <c r="T205" s="58"/>
      <c r="U205" s="58"/>
      <c r="V205" s="181">
        <f t="shared" si="80"/>
        <v>0</v>
      </c>
      <c r="W205" s="181">
        <f t="shared" si="70"/>
        <v>0</v>
      </c>
      <c r="X205" s="181">
        <f t="shared" si="71"/>
        <v>0</v>
      </c>
      <c r="Y205" s="181">
        <f t="shared" si="72"/>
        <v>0</v>
      </c>
      <c r="Z205" s="181">
        <f t="shared" si="73"/>
        <v>0</v>
      </c>
      <c r="AA205" s="181">
        <f t="shared" si="74"/>
        <v>0</v>
      </c>
      <c r="AB205" s="181">
        <f t="shared" si="75"/>
        <v>0</v>
      </c>
      <c r="AC205" s="181">
        <f t="shared" si="76"/>
        <v>0</v>
      </c>
      <c r="AD205" s="181">
        <f t="shared" si="77"/>
        <v>0</v>
      </c>
      <c r="AE205" s="181">
        <f t="shared" si="78"/>
        <v>0</v>
      </c>
      <c r="AF205" s="500">
        <f t="shared" si="82"/>
        <v>0</v>
      </c>
      <c r="AG205" s="570">
        <f t="shared" si="79"/>
        <v>0</v>
      </c>
      <c r="AH205" s="217">
        <f t="shared" si="81"/>
        <v>0</v>
      </c>
      <c r="AI205" s="236" t="s">
        <v>2</v>
      </c>
    </row>
    <row r="206" spans="2:35" hidden="1" x14ac:dyDescent="0.2">
      <c r="B206" s="119">
        <v>198</v>
      </c>
      <c r="C206" s="36"/>
      <c r="D206" s="36"/>
      <c r="E206" s="31"/>
      <c r="F206" s="56"/>
      <c r="G206" s="238"/>
      <c r="H206" s="238"/>
      <c r="I206" s="238"/>
      <c r="J206" s="238"/>
      <c r="K206" s="238"/>
      <c r="L206" s="238"/>
      <c r="M206" s="238"/>
      <c r="N206" s="238"/>
      <c r="O206" s="238"/>
      <c r="P206" s="238"/>
      <c r="Q206" s="57"/>
      <c r="R206" s="57"/>
      <c r="S206" s="58"/>
      <c r="T206" s="58"/>
      <c r="U206" s="58"/>
      <c r="V206" s="181">
        <f t="shared" si="80"/>
        <v>0</v>
      </c>
      <c r="W206" s="181">
        <f t="shared" si="70"/>
        <v>0</v>
      </c>
      <c r="X206" s="181">
        <f t="shared" si="71"/>
        <v>0</v>
      </c>
      <c r="Y206" s="181">
        <f t="shared" si="72"/>
        <v>0</v>
      </c>
      <c r="Z206" s="181">
        <f t="shared" si="73"/>
        <v>0</v>
      </c>
      <c r="AA206" s="181">
        <f t="shared" si="74"/>
        <v>0</v>
      </c>
      <c r="AB206" s="181">
        <f t="shared" si="75"/>
        <v>0</v>
      </c>
      <c r="AC206" s="181">
        <f t="shared" si="76"/>
        <v>0</v>
      </c>
      <c r="AD206" s="181">
        <f t="shared" si="77"/>
        <v>0</v>
      </c>
      <c r="AE206" s="181">
        <f t="shared" si="78"/>
        <v>0</v>
      </c>
      <c r="AF206" s="500">
        <f t="shared" si="82"/>
        <v>0</v>
      </c>
      <c r="AG206" s="570">
        <f t="shared" si="79"/>
        <v>0</v>
      </c>
      <c r="AH206" s="217">
        <f t="shared" si="81"/>
        <v>0</v>
      </c>
      <c r="AI206" s="236" t="s">
        <v>2</v>
      </c>
    </row>
    <row r="207" spans="2:35" hidden="1" x14ac:dyDescent="0.2">
      <c r="B207" s="119">
        <v>199</v>
      </c>
      <c r="C207" s="36"/>
      <c r="D207" s="36"/>
      <c r="E207" s="31"/>
      <c r="F207" s="56"/>
      <c r="G207" s="238"/>
      <c r="H207" s="238"/>
      <c r="I207" s="238"/>
      <c r="J207" s="238"/>
      <c r="K207" s="238"/>
      <c r="L207" s="238"/>
      <c r="M207" s="238"/>
      <c r="N207" s="238"/>
      <c r="O207" s="238"/>
      <c r="P207" s="238"/>
      <c r="Q207" s="57"/>
      <c r="R207" s="57"/>
      <c r="S207" s="58"/>
      <c r="T207" s="58"/>
      <c r="U207" s="58"/>
      <c r="V207" s="181">
        <f t="shared" si="80"/>
        <v>0</v>
      </c>
      <c r="W207" s="181">
        <f t="shared" si="70"/>
        <v>0</v>
      </c>
      <c r="X207" s="181">
        <f t="shared" si="71"/>
        <v>0</v>
      </c>
      <c r="Y207" s="181">
        <f t="shared" si="72"/>
        <v>0</v>
      </c>
      <c r="Z207" s="181">
        <f t="shared" si="73"/>
        <v>0</v>
      </c>
      <c r="AA207" s="181">
        <f t="shared" si="74"/>
        <v>0</v>
      </c>
      <c r="AB207" s="181">
        <f t="shared" si="75"/>
        <v>0</v>
      </c>
      <c r="AC207" s="181">
        <f t="shared" si="76"/>
        <v>0</v>
      </c>
      <c r="AD207" s="181">
        <f t="shared" si="77"/>
        <v>0</v>
      </c>
      <c r="AE207" s="181">
        <f t="shared" si="78"/>
        <v>0</v>
      </c>
      <c r="AF207" s="500">
        <f t="shared" si="82"/>
        <v>0</v>
      </c>
      <c r="AG207" s="570">
        <f t="shared" si="79"/>
        <v>0</v>
      </c>
      <c r="AH207" s="217">
        <f t="shared" si="81"/>
        <v>0</v>
      </c>
      <c r="AI207" s="236" t="s">
        <v>2</v>
      </c>
    </row>
    <row r="208" spans="2:35" hidden="1" x14ac:dyDescent="0.2">
      <c r="B208" s="119">
        <v>200</v>
      </c>
      <c r="C208" s="91"/>
      <c r="D208" s="91"/>
      <c r="E208" s="92"/>
      <c r="F208" s="93"/>
      <c r="G208" s="239"/>
      <c r="H208" s="239"/>
      <c r="I208" s="239"/>
      <c r="J208" s="239"/>
      <c r="K208" s="239"/>
      <c r="L208" s="239"/>
      <c r="M208" s="239"/>
      <c r="N208" s="239"/>
      <c r="O208" s="239"/>
      <c r="P208" s="239"/>
      <c r="Q208" s="94"/>
      <c r="R208" s="94"/>
      <c r="S208" s="95"/>
      <c r="T208" s="95"/>
      <c r="U208" s="95"/>
      <c r="V208" s="181">
        <f t="shared" si="80"/>
        <v>0</v>
      </c>
      <c r="W208" s="181">
        <f t="shared" si="70"/>
        <v>0</v>
      </c>
      <c r="X208" s="181">
        <f t="shared" si="71"/>
        <v>0</v>
      </c>
      <c r="Y208" s="181">
        <f t="shared" si="72"/>
        <v>0</v>
      </c>
      <c r="Z208" s="181">
        <f t="shared" si="73"/>
        <v>0</v>
      </c>
      <c r="AA208" s="181">
        <f t="shared" si="74"/>
        <v>0</v>
      </c>
      <c r="AB208" s="181">
        <f t="shared" si="75"/>
        <v>0</v>
      </c>
      <c r="AC208" s="181">
        <f t="shared" si="76"/>
        <v>0</v>
      </c>
      <c r="AD208" s="181">
        <f t="shared" si="77"/>
        <v>0</v>
      </c>
      <c r="AE208" s="181">
        <f t="shared" si="78"/>
        <v>0</v>
      </c>
      <c r="AF208" s="500">
        <f t="shared" si="82"/>
        <v>0</v>
      </c>
      <c r="AG208" s="570">
        <f t="shared" si="79"/>
        <v>0</v>
      </c>
      <c r="AH208" s="217">
        <f t="shared" si="81"/>
        <v>0</v>
      </c>
      <c r="AI208" s="236" t="s">
        <v>2</v>
      </c>
    </row>
    <row r="209" spans="1:35" s="571" customFormat="1" ht="21.75" customHeight="1" collapsed="1" x14ac:dyDescent="0.2">
      <c r="A209" s="108" t="s">
        <v>447</v>
      </c>
      <c r="B209" s="96"/>
      <c r="C209" s="97"/>
      <c r="D209" s="97"/>
      <c r="E209" s="97"/>
      <c r="F209" s="97"/>
      <c r="G209" s="240"/>
      <c r="H209" s="240"/>
      <c r="I209" s="240"/>
      <c r="J209" s="240"/>
      <c r="K209" s="240"/>
      <c r="L209" s="240"/>
      <c r="M209" s="240"/>
      <c r="N209" s="240"/>
      <c r="O209" s="240"/>
      <c r="P209" s="240"/>
      <c r="Q209" s="97"/>
      <c r="R209" s="97"/>
      <c r="S209" s="97"/>
      <c r="T209" s="97"/>
      <c r="U209" s="97"/>
      <c r="AF209" s="500"/>
      <c r="AG209" s="98"/>
      <c r="AI209" s="237" t="s">
        <v>79</v>
      </c>
    </row>
    <row r="210" spans="1:35" s="566" customFormat="1" ht="15" customHeight="1" x14ac:dyDescent="0.25">
      <c r="A210" s="565"/>
      <c r="B210" s="822" t="s">
        <v>3</v>
      </c>
      <c r="C210" s="822"/>
      <c r="D210" s="822"/>
      <c r="E210" s="495"/>
      <c r="F210" s="505"/>
      <c r="G210" s="115"/>
      <c r="H210" s="115"/>
      <c r="I210" s="115"/>
      <c r="J210" s="115"/>
      <c r="K210" s="115"/>
      <c r="L210" s="115"/>
      <c r="M210" s="115"/>
      <c r="N210" s="115"/>
      <c r="O210" s="115"/>
      <c r="P210" s="115"/>
      <c r="Q210" s="505"/>
      <c r="R210" s="103"/>
      <c r="S210" s="103"/>
      <c r="T210" s="103"/>
      <c r="U210" s="103"/>
      <c r="V210" s="104">
        <f>SUM(V212:V311)</f>
        <v>0</v>
      </c>
      <c r="W210" s="104">
        <f t="shared" ref="W210:AG210" si="83">SUM(W212:W311)</f>
        <v>0</v>
      </c>
      <c r="X210" s="104">
        <f t="shared" si="83"/>
        <v>0</v>
      </c>
      <c r="Y210" s="104">
        <f t="shared" si="83"/>
        <v>0</v>
      </c>
      <c r="Z210" s="104">
        <f t="shared" si="83"/>
        <v>0</v>
      </c>
      <c r="AA210" s="104">
        <f t="shared" si="83"/>
        <v>0</v>
      </c>
      <c r="AB210" s="104">
        <f t="shared" si="83"/>
        <v>0</v>
      </c>
      <c r="AC210" s="104">
        <f t="shared" si="83"/>
        <v>0</v>
      </c>
      <c r="AD210" s="104">
        <f t="shared" si="83"/>
        <v>0</v>
      </c>
      <c r="AE210" s="104">
        <f t="shared" si="83"/>
        <v>0</v>
      </c>
      <c r="AF210" s="104">
        <f t="shared" si="83"/>
        <v>0</v>
      </c>
      <c r="AG210" s="103">
        <f t="shared" si="83"/>
        <v>0</v>
      </c>
      <c r="AH210" s="116">
        <f>IFERROR(SUM(AH212:AH311),0)</f>
        <v>0</v>
      </c>
      <c r="AI210" s="235" t="s">
        <v>139</v>
      </c>
    </row>
    <row r="211" spans="1:35" s="113" customFormat="1" ht="30" customHeight="1" x14ac:dyDescent="0.2">
      <c r="B211" s="176"/>
      <c r="C211" s="87" t="s">
        <v>371</v>
      </c>
      <c r="D211" s="87" t="s">
        <v>187</v>
      </c>
      <c r="E211" s="87" t="s">
        <v>149</v>
      </c>
      <c r="F211" s="87" t="s">
        <v>148</v>
      </c>
      <c r="G211" s="87" t="s">
        <v>188</v>
      </c>
      <c r="H211" s="87" t="s">
        <v>189</v>
      </c>
      <c r="I211" s="87" t="s">
        <v>190</v>
      </c>
      <c r="J211" s="87" t="s">
        <v>191</v>
      </c>
      <c r="K211" s="87" t="s">
        <v>192</v>
      </c>
      <c r="L211" s="87" t="s">
        <v>193</v>
      </c>
      <c r="M211" s="87" t="s">
        <v>194</v>
      </c>
      <c r="N211" s="87" t="s">
        <v>195</v>
      </c>
      <c r="O211" s="87" t="s">
        <v>196</v>
      </c>
      <c r="P211" s="87" t="s">
        <v>197</v>
      </c>
      <c r="Q211" s="87" t="s">
        <v>26</v>
      </c>
      <c r="R211" s="87" t="s">
        <v>26</v>
      </c>
      <c r="S211" s="87" t="s">
        <v>25</v>
      </c>
      <c r="T211" s="87" t="s">
        <v>143</v>
      </c>
      <c r="U211" s="87" t="s">
        <v>144</v>
      </c>
      <c r="V211" s="87" t="s">
        <v>82</v>
      </c>
      <c r="W211" s="87" t="s">
        <v>83</v>
      </c>
      <c r="X211" s="87" t="s">
        <v>84</v>
      </c>
      <c r="Y211" s="87" t="s">
        <v>85</v>
      </c>
      <c r="Z211" s="87" t="s">
        <v>86</v>
      </c>
      <c r="AA211" s="87" t="s">
        <v>87</v>
      </c>
      <c r="AB211" s="87" t="s">
        <v>88</v>
      </c>
      <c r="AC211" s="87" t="s">
        <v>89</v>
      </c>
      <c r="AD211" s="87" t="s">
        <v>90</v>
      </c>
      <c r="AE211" s="87" t="s">
        <v>91</v>
      </c>
      <c r="AF211" s="87" t="s">
        <v>92</v>
      </c>
      <c r="AG211" s="87" t="s">
        <v>93</v>
      </c>
      <c r="AH211" s="87" t="s">
        <v>463</v>
      </c>
      <c r="AI211" s="252" t="s">
        <v>94</v>
      </c>
    </row>
    <row r="212" spans="1:35" x14ac:dyDescent="0.2">
      <c r="B212" s="105">
        <v>1</v>
      </c>
      <c r="C212" s="36"/>
      <c r="D212" s="36"/>
      <c r="E212" s="31"/>
      <c r="F212" s="56"/>
      <c r="G212" s="131"/>
      <c r="H212" s="131"/>
      <c r="I212" s="131"/>
      <c r="J212" s="131"/>
      <c r="K212" s="131"/>
      <c r="L212" s="131"/>
      <c r="M212" s="131"/>
      <c r="N212" s="131"/>
      <c r="O212" s="131"/>
      <c r="P212" s="131"/>
      <c r="Q212" s="125"/>
      <c r="R212" s="124"/>
      <c r="S212" s="59"/>
      <c r="T212" s="59"/>
      <c r="U212" s="59"/>
      <c r="V212" s="2">
        <f t="shared" ref="V212:V226" si="84">$F212*G212</f>
        <v>0</v>
      </c>
      <c r="W212" s="2">
        <f t="shared" ref="W212:W226" si="85">$F212*H212</f>
        <v>0</v>
      </c>
      <c r="X212" s="2">
        <f t="shared" ref="X212:X226" si="86">$F212*I212</f>
        <v>0</v>
      </c>
      <c r="Y212" s="2">
        <f t="shared" ref="Y212:Y226" si="87">$F212*J212</f>
        <v>0</v>
      </c>
      <c r="Z212" s="2">
        <f t="shared" ref="Z212:Z226" si="88">$F212*K212</f>
        <v>0</v>
      </c>
      <c r="AA212" s="2">
        <f t="shared" ref="AA212:AA226" si="89">$F212*L212</f>
        <v>0</v>
      </c>
      <c r="AB212" s="2">
        <f t="shared" ref="AB212:AB226" si="90">$F212*M212</f>
        <v>0</v>
      </c>
      <c r="AC212" s="2">
        <f t="shared" ref="AC212:AC226" si="91">$F212*N212</f>
        <v>0</v>
      </c>
      <c r="AD212" s="2">
        <f t="shared" ref="AD212:AD226" si="92">$F212*O212</f>
        <v>0</v>
      </c>
      <c r="AE212" s="2">
        <f t="shared" ref="AE212:AE226" si="93">$F212*P212</f>
        <v>0</v>
      </c>
      <c r="AF212" s="216">
        <f>SUM(V212:AE212)</f>
        <v>0</v>
      </c>
      <c r="AG212" s="189">
        <f t="shared" ref="AG212:AG243" si="94">SUM(G212:P212)</f>
        <v>0</v>
      </c>
      <c r="AH212" s="217">
        <f t="shared" ref="AH212:AH275" si="95">IFERROR($AF212/SUM($AF$7,$AF$210,$AF$313,$AF$366,$AF$419,$AF$622),0)</f>
        <v>0</v>
      </c>
      <c r="AI212" s="236" t="s">
        <v>3</v>
      </c>
    </row>
    <row r="213" spans="1:35" x14ac:dyDescent="0.2">
      <c r="B213" s="105">
        <v>2</v>
      </c>
      <c r="C213" s="36"/>
      <c r="D213" s="36"/>
      <c r="E213" s="31"/>
      <c r="F213" s="56"/>
      <c r="G213" s="131"/>
      <c r="H213" s="131"/>
      <c r="I213" s="131"/>
      <c r="J213" s="131"/>
      <c r="K213" s="131"/>
      <c r="L213" s="131"/>
      <c r="M213" s="131"/>
      <c r="N213" s="131"/>
      <c r="O213" s="131"/>
      <c r="P213" s="131"/>
      <c r="Q213" s="125"/>
      <c r="R213" s="124"/>
      <c r="S213" s="59"/>
      <c r="T213" s="59"/>
      <c r="U213" s="59"/>
      <c r="V213" s="181">
        <f t="shared" si="84"/>
        <v>0</v>
      </c>
      <c r="W213" s="181">
        <f t="shared" si="85"/>
        <v>0</v>
      </c>
      <c r="X213" s="181">
        <f t="shared" si="86"/>
        <v>0</v>
      </c>
      <c r="Y213" s="181">
        <f t="shared" si="87"/>
        <v>0</v>
      </c>
      <c r="Z213" s="181">
        <f t="shared" si="88"/>
        <v>0</v>
      </c>
      <c r="AA213" s="181">
        <f t="shared" si="89"/>
        <v>0</v>
      </c>
      <c r="AB213" s="181">
        <f t="shared" si="90"/>
        <v>0</v>
      </c>
      <c r="AC213" s="181">
        <f t="shared" si="91"/>
        <v>0</v>
      </c>
      <c r="AD213" s="181">
        <f t="shared" si="92"/>
        <v>0</v>
      </c>
      <c r="AE213" s="181">
        <f t="shared" si="93"/>
        <v>0</v>
      </c>
      <c r="AF213" s="500">
        <f>SUM(V213:AE213)</f>
        <v>0</v>
      </c>
      <c r="AG213" s="189">
        <f t="shared" si="94"/>
        <v>0</v>
      </c>
      <c r="AH213" s="217">
        <f t="shared" si="95"/>
        <v>0</v>
      </c>
      <c r="AI213" s="236" t="s">
        <v>3</v>
      </c>
    </row>
    <row r="214" spans="1:35" x14ac:dyDescent="0.2">
      <c r="B214" s="105">
        <v>3</v>
      </c>
      <c r="C214" s="36"/>
      <c r="D214" s="36"/>
      <c r="E214" s="31"/>
      <c r="F214" s="56"/>
      <c r="G214" s="131"/>
      <c r="H214" s="131"/>
      <c r="I214" s="131"/>
      <c r="J214" s="131"/>
      <c r="K214" s="131"/>
      <c r="L214" s="131"/>
      <c r="M214" s="131"/>
      <c r="N214" s="131"/>
      <c r="O214" s="131"/>
      <c r="P214" s="131"/>
      <c r="Q214" s="125"/>
      <c r="R214" s="124"/>
      <c r="S214" s="59"/>
      <c r="T214" s="59"/>
      <c r="U214" s="59"/>
      <c r="V214" s="181">
        <f t="shared" si="84"/>
        <v>0</v>
      </c>
      <c r="W214" s="181">
        <f t="shared" si="85"/>
        <v>0</v>
      </c>
      <c r="X214" s="181">
        <f t="shared" si="86"/>
        <v>0</v>
      </c>
      <c r="Y214" s="181">
        <f t="shared" si="87"/>
        <v>0</v>
      </c>
      <c r="Z214" s="181">
        <f t="shared" si="88"/>
        <v>0</v>
      </c>
      <c r="AA214" s="181">
        <f t="shared" si="89"/>
        <v>0</v>
      </c>
      <c r="AB214" s="181">
        <f t="shared" si="90"/>
        <v>0</v>
      </c>
      <c r="AC214" s="181">
        <f t="shared" si="91"/>
        <v>0</v>
      </c>
      <c r="AD214" s="181">
        <f t="shared" si="92"/>
        <v>0</v>
      </c>
      <c r="AE214" s="181">
        <f t="shared" si="93"/>
        <v>0</v>
      </c>
      <c r="AF214" s="500">
        <f t="shared" ref="AF214:AF277" si="96">SUM(V214:AE214)</f>
        <v>0</v>
      </c>
      <c r="AG214" s="189">
        <f t="shared" si="94"/>
        <v>0</v>
      </c>
      <c r="AH214" s="217">
        <f t="shared" si="95"/>
        <v>0</v>
      </c>
      <c r="AI214" s="236" t="s">
        <v>3</v>
      </c>
    </row>
    <row r="215" spans="1:35" x14ac:dyDescent="0.2">
      <c r="B215" s="105">
        <v>4</v>
      </c>
      <c r="C215" s="36"/>
      <c r="D215" s="36"/>
      <c r="E215" s="31"/>
      <c r="F215" s="56"/>
      <c r="G215" s="131"/>
      <c r="H215" s="131"/>
      <c r="I215" s="131"/>
      <c r="J215" s="131"/>
      <c r="K215" s="131"/>
      <c r="L215" s="131"/>
      <c r="M215" s="131"/>
      <c r="N215" s="131"/>
      <c r="O215" s="131"/>
      <c r="P215" s="131"/>
      <c r="Q215" s="125"/>
      <c r="R215" s="124"/>
      <c r="S215" s="59"/>
      <c r="T215" s="59"/>
      <c r="U215" s="59"/>
      <c r="V215" s="181">
        <f t="shared" si="84"/>
        <v>0</v>
      </c>
      <c r="W215" s="181">
        <f t="shared" si="85"/>
        <v>0</v>
      </c>
      <c r="X215" s="181">
        <f t="shared" si="86"/>
        <v>0</v>
      </c>
      <c r="Y215" s="181">
        <f t="shared" si="87"/>
        <v>0</v>
      </c>
      <c r="Z215" s="181">
        <f t="shared" si="88"/>
        <v>0</v>
      </c>
      <c r="AA215" s="181">
        <f t="shared" si="89"/>
        <v>0</v>
      </c>
      <c r="AB215" s="181">
        <f t="shared" si="90"/>
        <v>0</v>
      </c>
      <c r="AC215" s="181">
        <f t="shared" si="91"/>
        <v>0</v>
      </c>
      <c r="AD215" s="181">
        <f t="shared" si="92"/>
        <v>0</v>
      </c>
      <c r="AE215" s="181">
        <f t="shared" si="93"/>
        <v>0</v>
      </c>
      <c r="AF215" s="500">
        <f t="shared" si="96"/>
        <v>0</v>
      </c>
      <c r="AG215" s="189">
        <f t="shared" si="94"/>
        <v>0</v>
      </c>
      <c r="AH215" s="217">
        <f t="shared" si="95"/>
        <v>0</v>
      </c>
      <c r="AI215" s="236" t="s">
        <v>3</v>
      </c>
    </row>
    <row r="216" spans="1:35" x14ac:dyDescent="0.2">
      <c r="B216" s="105">
        <v>5</v>
      </c>
      <c r="C216" s="36"/>
      <c r="D216" s="36"/>
      <c r="E216" s="31"/>
      <c r="F216" s="56"/>
      <c r="G216" s="131"/>
      <c r="H216" s="131"/>
      <c r="I216" s="131"/>
      <c r="J216" s="131"/>
      <c r="K216" s="131"/>
      <c r="L216" s="131"/>
      <c r="M216" s="131"/>
      <c r="N216" s="131"/>
      <c r="O216" s="131"/>
      <c r="P216" s="131"/>
      <c r="Q216" s="125"/>
      <c r="R216" s="124"/>
      <c r="S216" s="59"/>
      <c r="T216" s="59"/>
      <c r="U216" s="59"/>
      <c r="V216" s="181">
        <f t="shared" si="84"/>
        <v>0</v>
      </c>
      <c r="W216" s="181">
        <f t="shared" si="85"/>
        <v>0</v>
      </c>
      <c r="X216" s="181">
        <f t="shared" si="86"/>
        <v>0</v>
      </c>
      <c r="Y216" s="181">
        <f t="shared" si="87"/>
        <v>0</v>
      </c>
      <c r="Z216" s="181">
        <f t="shared" si="88"/>
        <v>0</v>
      </c>
      <c r="AA216" s="181">
        <f t="shared" si="89"/>
        <v>0</v>
      </c>
      <c r="AB216" s="181">
        <f t="shared" si="90"/>
        <v>0</v>
      </c>
      <c r="AC216" s="181">
        <f t="shared" si="91"/>
        <v>0</v>
      </c>
      <c r="AD216" s="181">
        <f t="shared" si="92"/>
        <v>0</v>
      </c>
      <c r="AE216" s="181">
        <f t="shared" si="93"/>
        <v>0</v>
      </c>
      <c r="AF216" s="500">
        <f t="shared" si="96"/>
        <v>0</v>
      </c>
      <c r="AG216" s="189">
        <f t="shared" si="94"/>
        <v>0</v>
      </c>
      <c r="AH216" s="217">
        <f t="shared" si="95"/>
        <v>0</v>
      </c>
      <c r="AI216" s="236" t="s">
        <v>3</v>
      </c>
    </row>
    <row r="217" spans="1:35" x14ac:dyDescent="0.2">
      <c r="B217" s="105">
        <v>6</v>
      </c>
      <c r="C217" s="36"/>
      <c r="D217" s="36"/>
      <c r="E217" s="31"/>
      <c r="F217" s="56"/>
      <c r="G217" s="131"/>
      <c r="H217" s="131"/>
      <c r="I217" s="131"/>
      <c r="J217" s="131"/>
      <c r="K217" s="131"/>
      <c r="L217" s="131"/>
      <c r="M217" s="131"/>
      <c r="N217" s="131"/>
      <c r="O217" s="131"/>
      <c r="P217" s="131"/>
      <c r="Q217" s="125"/>
      <c r="R217" s="124"/>
      <c r="S217" s="59"/>
      <c r="T217" s="59"/>
      <c r="U217" s="59"/>
      <c r="V217" s="181">
        <f t="shared" si="84"/>
        <v>0</v>
      </c>
      <c r="W217" s="181">
        <f t="shared" si="85"/>
        <v>0</v>
      </c>
      <c r="X217" s="181">
        <f t="shared" si="86"/>
        <v>0</v>
      </c>
      <c r="Y217" s="181">
        <f t="shared" si="87"/>
        <v>0</v>
      </c>
      <c r="Z217" s="181">
        <f t="shared" si="88"/>
        <v>0</v>
      </c>
      <c r="AA217" s="181">
        <f t="shared" si="89"/>
        <v>0</v>
      </c>
      <c r="AB217" s="181">
        <f t="shared" si="90"/>
        <v>0</v>
      </c>
      <c r="AC217" s="181">
        <f t="shared" si="91"/>
        <v>0</v>
      </c>
      <c r="AD217" s="181">
        <f t="shared" si="92"/>
        <v>0</v>
      </c>
      <c r="AE217" s="181">
        <f t="shared" si="93"/>
        <v>0</v>
      </c>
      <c r="AF217" s="500">
        <f t="shared" si="96"/>
        <v>0</v>
      </c>
      <c r="AG217" s="189">
        <f t="shared" si="94"/>
        <v>0</v>
      </c>
      <c r="AH217" s="217">
        <f t="shared" si="95"/>
        <v>0</v>
      </c>
      <c r="AI217" s="236" t="s">
        <v>3</v>
      </c>
    </row>
    <row r="218" spans="1:35" x14ac:dyDescent="0.2">
      <c r="B218" s="105">
        <v>7</v>
      </c>
      <c r="C218" s="36"/>
      <c r="D218" s="36"/>
      <c r="E218" s="31"/>
      <c r="F218" s="56"/>
      <c r="G218" s="131"/>
      <c r="H218" s="131"/>
      <c r="I218" s="131"/>
      <c r="J218" s="131"/>
      <c r="K218" s="131"/>
      <c r="L218" s="131"/>
      <c r="M218" s="131"/>
      <c r="N218" s="131"/>
      <c r="O218" s="131"/>
      <c r="P218" s="131"/>
      <c r="Q218" s="125"/>
      <c r="R218" s="124"/>
      <c r="S218" s="59"/>
      <c r="T218" s="59"/>
      <c r="U218" s="59"/>
      <c r="V218" s="181">
        <f t="shared" si="84"/>
        <v>0</v>
      </c>
      <c r="W218" s="181">
        <f t="shared" si="85"/>
        <v>0</v>
      </c>
      <c r="X218" s="181">
        <f t="shared" si="86"/>
        <v>0</v>
      </c>
      <c r="Y218" s="181">
        <f t="shared" si="87"/>
        <v>0</v>
      </c>
      <c r="Z218" s="181">
        <f t="shared" si="88"/>
        <v>0</v>
      </c>
      <c r="AA218" s="181">
        <f t="shared" si="89"/>
        <v>0</v>
      </c>
      <c r="AB218" s="181">
        <f t="shared" si="90"/>
        <v>0</v>
      </c>
      <c r="AC218" s="181">
        <f t="shared" si="91"/>
        <v>0</v>
      </c>
      <c r="AD218" s="181">
        <f t="shared" si="92"/>
        <v>0</v>
      </c>
      <c r="AE218" s="181">
        <f t="shared" si="93"/>
        <v>0</v>
      </c>
      <c r="AF218" s="500">
        <f t="shared" si="96"/>
        <v>0</v>
      </c>
      <c r="AG218" s="189">
        <f t="shared" si="94"/>
        <v>0</v>
      </c>
      <c r="AH218" s="217">
        <f t="shared" si="95"/>
        <v>0</v>
      </c>
      <c r="AI218" s="236" t="s">
        <v>3</v>
      </c>
    </row>
    <row r="219" spans="1:35" x14ac:dyDescent="0.2">
      <c r="B219" s="105">
        <v>8</v>
      </c>
      <c r="C219" s="36"/>
      <c r="D219" s="36"/>
      <c r="E219" s="31"/>
      <c r="F219" s="56"/>
      <c r="G219" s="131"/>
      <c r="H219" s="131"/>
      <c r="I219" s="131"/>
      <c r="J219" s="131"/>
      <c r="K219" s="131"/>
      <c r="L219" s="131"/>
      <c r="M219" s="131"/>
      <c r="N219" s="131"/>
      <c r="O219" s="131"/>
      <c r="P219" s="131"/>
      <c r="Q219" s="125"/>
      <c r="R219" s="124"/>
      <c r="S219" s="59"/>
      <c r="T219" s="59"/>
      <c r="U219" s="59"/>
      <c r="V219" s="181">
        <f t="shared" si="84"/>
        <v>0</v>
      </c>
      <c r="W219" s="181">
        <f t="shared" si="85"/>
        <v>0</v>
      </c>
      <c r="X219" s="181">
        <f t="shared" si="86"/>
        <v>0</v>
      </c>
      <c r="Y219" s="181">
        <f t="shared" si="87"/>
        <v>0</v>
      </c>
      <c r="Z219" s="181">
        <f t="shared" si="88"/>
        <v>0</v>
      </c>
      <c r="AA219" s="181">
        <f t="shared" si="89"/>
        <v>0</v>
      </c>
      <c r="AB219" s="181">
        <f t="shared" si="90"/>
        <v>0</v>
      </c>
      <c r="AC219" s="181">
        <f t="shared" si="91"/>
        <v>0</v>
      </c>
      <c r="AD219" s="181">
        <f t="shared" si="92"/>
        <v>0</v>
      </c>
      <c r="AE219" s="181">
        <f t="shared" si="93"/>
        <v>0</v>
      </c>
      <c r="AF219" s="500">
        <f t="shared" si="96"/>
        <v>0</v>
      </c>
      <c r="AG219" s="189">
        <f t="shared" si="94"/>
        <v>0</v>
      </c>
      <c r="AH219" s="217">
        <f t="shared" si="95"/>
        <v>0</v>
      </c>
      <c r="AI219" s="236" t="s">
        <v>3</v>
      </c>
    </row>
    <row r="220" spans="1:35" x14ac:dyDescent="0.2">
      <c r="B220" s="105">
        <v>9</v>
      </c>
      <c r="C220" s="36"/>
      <c r="D220" s="36"/>
      <c r="E220" s="31"/>
      <c r="F220" s="56"/>
      <c r="G220" s="131"/>
      <c r="H220" s="131"/>
      <c r="I220" s="131"/>
      <c r="J220" s="131"/>
      <c r="K220" s="131"/>
      <c r="L220" s="131"/>
      <c r="M220" s="131"/>
      <c r="N220" s="131"/>
      <c r="O220" s="131"/>
      <c r="P220" s="131"/>
      <c r="Q220" s="125"/>
      <c r="R220" s="124"/>
      <c r="S220" s="59"/>
      <c r="T220" s="59"/>
      <c r="U220" s="59"/>
      <c r="V220" s="181">
        <f t="shared" si="84"/>
        <v>0</v>
      </c>
      <c r="W220" s="181">
        <f t="shared" si="85"/>
        <v>0</v>
      </c>
      <c r="X220" s="181">
        <f t="shared" si="86"/>
        <v>0</v>
      </c>
      <c r="Y220" s="181">
        <f t="shared" si="87"/>
        <v>0</v>
      </c>
      <c r="Z220" s="181">
        <f t="shared" si="88"/>
        <v>0</v>
      </c>
      <c r="AA220" s="181">
        <f t="shared" si="89"/>
        <v>0</v>
      </c>
      <c r="AB220" s="181">
        <f t="shared" si="90"/>
        <v>0</v>
      </c>
      <c r="AC220" s="181">
        <f t="shared" si="91"/>
        <v>0</v>
      </c>
      <c r="AD220" s="181">
        <f t="shared" si="92"/>
        <v>0</v>
      </c>
      <c r="AE220" s="181">
        <f t="shared" si="93"/>
        <v>0</v>
      </c>
      <c r="AF220" s="500">
        <f t="shared" si="96"/>
        <v>0</v>
      </c>
      <c r="AG220" s="189">
        <f t="shared" si="94"/>
        <v>0</v>
      </c>
      <c r="AH220" s="217">
        <f t="shared" si="95"/>
        <v>0</v>
      </c>
      <c r="AI220" s="236" t="s">
        <v>3</v>
      </c>
    </row>
    <row r="221" spans="1:35" x14ac:dyDescent="0.2">
      <c r="B221" s="105">
        <v>10</v>
      </c>
      <c r="C221" s="36"/>
      <c r="D221" s="36"/>
      <c r="E221" s="31"/>
      <c r="F221" s="56"/>
      <c r="G221" s="131"/>
      <c r="H221" s="131"/>
      <c r="I221" s="131"/>
      <c r="J221" s="131"/>
      <c r="K221" s="131"/>
      <c r="L221" s="131"/>
      <c r="M221" s="131"/>
      <c r="N221" s="131"/>
      <c r="O221" s="131"/>
      <c r="P221" s="131"/>
      <c r="Q221" s="125"/>
      <c r="R221" s="124"/>
      <c r="S221" s="59"/>
      <c r="T221" s="59"/>
      <c r="U221" s="59"/>
      <c r="V221" s="181">
        <f t="shared" si="84"/>
        <v>0</v>
      </c>
      <c r="W221" s="181">
        <f t="shared" si="85"/>
        <v>0</v>
      </c>
      <c r="X221" s="181">
        <f t="shared" si="86"/>
        <v>0</v>
      </c>
      <c r="Y221" s="181">
        <f t="shared" si="87"/>
        <v>0</v>
      </c>
      <c r="Z221" s="181">
        <f t="shared" si="88"/>
        <v>0</v>
      </c>
      <c r="AA221" s="181">
        <f t="shared" si="89"/>
        <v>0</v>
      </c>
      <c r="AB221" s="181">
        <f t="shared" si="90"/>
        <v>0</v>
      </c>
      <c r="AC221" s="181">
        <f t="shared" si="91"/>
        <v>0</v>
      </c>
      <c r="AD221" s="181">
        <f t="shared" si="92"/>
        <v>0</v>
      </c>
      <c r="AE221" s="181">
        <f t="shared" si="93"/>
        <v>0</v>
      </c>
      <c r="AF221" s="500">
        <f t="shared" si="96"/>
        <v>0</v>
      </c>
      <c r="AG221" s="189">
        <f t="shared" si="94"/>
        <v>0</v>
      </c>
      <c r="AH221" s="217">
        <f t="shared" si="95"/>
        <v>0</v>
      </c>
      <c r="AI221" s="236" t="s">
        <v>3</v>
      </c>
    </row>
    <row r="222" spans="1:35" x14ac:dyDescent="0.2">
      <c r="B222" s="105">
        <v>11</v>
      </c>
      <c r="C222" s="36"/>
      <c r="D222" s="36"/>
      <c r="E222" s="31"/>
      <c r="F222" s="56"/>
      <c r="G222" s="131"/>
      <c r="H222" s="131"/>
      <c r="I222" s="131"/>
      <c r="J222" s="131"/>
      <c r="K222" s="131"/>
      <c r="L222" s="131"/>
      <c r="M222" s="131"/>
      <c r="N222" s="131"/>
      <c r="O222" s="131"/>
      <c r="P222" s="131"/>
      <c r="Q222" s="125"/>
      <c r="R222" s="124"/>
      <c r="S222" s="59"/>
      <c r="T222" s="59"/>
      <c r="U222" s="59"/>
      <c r="V222" s="181">
        <f t="shared" si="84"/>
        <v>0</v>
      </c>
      <c r="W222" s="181">
        <f t="shared" si="85"/>
        <v>0</v>
      </c>
      <c r="X222" s="181">
        <f t="shared" si="86"/>
        <v>0</v>
      </c>
      <c r="Y222" s="181">
        <f t="shared" si="87"/>
        <v>0</v>
      </c>
      <c r="Z222" s="181">
        <f t="shared" si="88"/>
        <v>0</v>
      </c>
      <c r="AA222" s="181">
        <f t="shared" si="89"/>
        <v>0</v>
      </c>
      <c r="AB222" s="181">
        <f t="shared" si="90"/>
        <v>0</v>
      </c>
      <c r="AC222" s="181">
        <f t="shared" si="91"/>
        <v>0</v>
      </c>
      <c r="AD222" s="181">
        <f t="shared" si="92"/>
        <v>0</v>
      </c>
      <c r="AE222" s="181">
        <f t="shared" si="93"/>
        <v>0</v>
      </c>
      <c r="AF222" s="500">
        <f t="shared" si="96"/>
        <v>0</v>
      </c>
      <c r="AG222" s="189">
        <f t="shared" si="94"/>
        <v>0</v>
      </c>
      <c r="AH222" s="217">
        <f t="shared" si="95"/>
        <v>0</v>
      </c>
      <c r="AI222" s="236" t="s">
        <v>3</v>
      </c>
    </row>
    <row r="223" spans="1:35" x14ac:dyDescent="0.2">
      <c r="B223" s="105">
        <v>12</v>
      </c>
      <c r="C223" s="36"/>
      <c r="D223" s="36"/>
      <c r="E223" s="31"/>
      <c r="F223" s="56"/>
      <c r="G223" s="131"/>
      <c r="H223" s="131"/>
      <c r="I223" s="131"/>
      <c r="J223" s="131"/>
      <c r="K223" s="131"/>
      <c r="L223" s="131"/>
      <c r="M223" s="131"/>
      <c r="N223" s="131"/>
      <c r="O223" s="131"/>
      <c r="P223" s="131"/>
      <c r="Q223" s="125"/>
      <c r="R223" s="124"/>
      <c r="S223" s="59"/>
      <c r="T223" s="59"/>
      <c r="U223" s="59"/>
      <c r="V223" s="181">
        <f t="shared" si="84"/>
        <v>0</v>
      </c>
      <c r="W223" s="181">
        <f t="shared" si="85"/>
        <v>0</v>
      </c>
      <c r="X223" s="181">
        <f t="shared" si="86"/>
        <v>0</v>
      </c>
      <c r="Y223" s="181">
        <f t="shared" si="87"/>
        <v>0</v>
      </c>
      <c r="Z223" s="181">
        <f t="shared" si="88"/>
        <v>0</v>
      </c>
      <c r="AA223" s="181">
        <f t="shared" si="89"/>
        <v>0</v>
      </c>
      <c r="AB223" s="181">
        <f t="shared" si="90"/>
        <v>0</v>
      </c>
      <c r="AC223" s="181">
        <f t="shared" si="91"/>
        <v>0</v>
      </c>
      <c r="AD223" s="181">
        <f t="shared" si="92"/>
        <v>0</v>
      </c>
      <c r="AE223" s="181">
        <f t="shared" si="93"/>
        <v>0</v>
      </c>
      <c r="AF223" s="500">
        <f t="shared" si="96"/>
        <v>0</v>
      </c>
      <c r="AG223" s="189">
        <f t="shared" si="94"/>
        <v>0</v>
      </c>
      <c r="AH223" s="217">
        <f t="shared" si="95"/>
        <v>0</v>
      </c>
      <c r="AI223" s="236" t="s">
        <v>3</v>
      </c>
    </row>
    <row r="224" spans="1:35" x14ac:dyDescent="0.2">
      <c r="B224" s="105">
        <v>13</v>
      </c>
      <c r="C224" s="36"/>
      <c r="D224" s="36"/>
      <c r="E224" s="31"/>
      <c r="F224" s="56"/>
      <c r="G224" s="131"/>
      <c r="H224" s="131"/>
      <c r="I224" s="131"/>
      <c r="J224" s="131"/>
      <c r="K224" s="131"/>
      <c r="L224" s="131"/>
      <c r="M224" s="131"/>
      <c r="N224" s="131"/>
      <c r="O224" s="131"/>
      <c r="P224" s="131"/>
      <c r="Q224" s="125"/>
      <c r="R224" s="124"/>
      <c r="S224" s="59"/>
      <c r="T224" s="59"/>
      <c r="U224" s="59"/>
      <c r="V224" s="181">
        <f t="shared" si="84"/>
        <v>0</v>
      </c>
      <c r="W224" s="181">
        <f t="shared" si="85"/>
        <v>0</v>
      </c>
      <c r="X224" s="181">
        <f t="shared" si="86"/>
        <v>0</v>
      </c>
      <c r="Y224" s="181">
        <f t="shared" si="87"/>
        <v>0</v>
      </c>
      <c r="Z224" s="181">
        <f t="shared" si="88"/>
        <v>0</v>
      </c>
      <c r="AA224" s="181">
        <f t="shared" si="89"/>
        <v>0</v>
      </c>
      <c r="AB224" s="181">
        <f t="shared" si="90"/>
        <v>0</v>
      </c>
      <c r="AC224" s="181">
        <f t="shared" si="91"/>
        <v>0</v>
      </c>
      <c r="AD224" s="181">
        <f t="shared" si="92"/>
        <v>0</v>
      </c>
      <c r="AE224" s="181">
        <f t="shared" si="93"/>
        <v>0</v>
      </c>
      <c r="AF224" s="500">
        <f t="shared" si="96"/>
        <v>0</v>
      </c>
      <c r="AG224" s="189">
        <f t="shared" si="94"/>
        <v>0</v>
      </c>
      <c r="AH224" s="217">
        <f t="shared" si="95"/>
        <v>0</v>
      </c>
      <c r="AI224" s="236" t="s">
        <v>3</v>
      </c>
    </row>
    <row r="225" spans="2:35" x14ac:dyDescent="0.2">
      <c r="B225" s="105">
        <v>14</v>
      </c>
      <c r="C225" s="36"/>
      <c r="D225" s="36"/>
      <c r="E225" s="31"/>
      <c r="F225" s="56"/>
      <c r="G225" s="131"/>
      <c r="H225" s="131"/>
      <c r="I225" s="131"/>
      <c r="J225" s="131"/>
      <c r="K225" s="131"/>
      <c r="L225" s="131"/>
      <c r="M225" s="131"/>
      <c r="N225" s="131"/>
      <c r="O225" s="131"/>
      <c r="P225" s="131"/>
      <c r="Q225" s="125"/>
      <c r="R225" s="124"/>
      <c r="S225" s="59"/>
      <c r="T225" s="59"/>
      <c r="U225" s="59"/>
      <c r="V225" s="181">
        <f t="shared" si="84"/>
        <v>0</v>
      </c>
      <c r="W225" s="181">
        <f t="shared" si="85"/>
        <v>0</v>
      </c>
      <c r="X225" s="181">
        <f t="shared" si="86"/>
        <v>0</v>
      </c>
      <c r="Y225" s="181">
        <f t="shared" si="87"/>
        <v>0</v>
      </c>
      <c r="Z225" s="181">
        <f t="shared" si="88"/>
        <v>0</v>
      </c>
      <c r="AA225" s="181">
        <f t="shared" si="89"/>
        <v>0</v>
      </c>
      <c r="AB225" s="181">
        <f t="shared" si="90"/>
        <v>0</v>
      </c>
      <c r="AC225" s="181">
        <f t="shared" si="91"/>
        <v>0</v>
      </c>
      <c r="AD225" s="181">
        <f t="shared" si="92"/>
        <v>0</v>
      </c>
      <c r="AE225" s="181">
        <f t="shared" si="93"/>
        <v>0</v>
      </c>
      <c r="AF225" s="500">
        <f t="shared" si="96"/>
        <v>0</v>
      </c>
      <c r="AG225" s="189">
        <f t="shared" si="94"/>
        <v>0</v>
      </c>
      <c r="AH225" s="217">
        <f t="shared" si="95"/>
        <v>0</v>
      </c>
      <c r="AI225" s="236" t="s">
        <v>3</v>
      </c>
    </row>
    <row r="226" spans="2:35" x14ac:dyDescent="0.2">
      <c r="B226" s="105">
        <v>15</v>
      </c>
      <c r="C226" s="36"/>
      <c r="D226" s="36"/>
      <c r="E226" s="31"/>
      <c r="F226" s="56"/>
      <c r="G226" s="131"/>
      <c r="H226" s="131"/>
      <c r="I226" s="131"/>
      <c r="J226" s="131"/>
      <c r="K226" s="131"/>
      <c r="L226" s="131"/>
      <c r="M226" s="131"/>
      <c r="N226" s="131"/>
      <c r="O226" s="131"/>
      <c r="P226" s="131"/>
      <c r="Q226" s="125"/>
      <c r="R226" s="124"/>
      <c r="S226" s="59"/>
      <c r="T226" s="59"/>
      <c r="U226" s="59"/>
      <c r="V226" s="181">
        <f t="shared" si="84"/>
        <v>0</v>
      </c>
      <c r="W226" s="181">
        <f t="shared" si="85"/>
        <v>0</v>
      </c>
      <c r="X226" s="181">
        <f t="shared" si="86"/>
        <v>0</v>
      </c>
      <c r="Y226" s="181">
        <f t="shared" si="87"/>
        <v>0</v>
      </c>
      <c r="Z226" s="181">
        <f t="shared" si="88"/>
        <v>0</v>
      </c>
      <c r="AA226" s="181">
        <f t="shared" si="89"/>
        <v>0</v>
      </c>
      <c r="AB226" s="181">
        <f t="shared" si="90"/>
        <v>0</v>
      </c>
      <c r="AC226" s="181">
        <f t="shared" si="91"/>
        <v>0</v>
      </c>
      <c r="AD226" s="181">
        <f t="shared" si="92"/>
        <v>0</v>
      </c>
      <c r="AE226" s="181">
        <f t="shared" si="93"/>
        <v>0</v>
      </c>
      <c r="AF226" s="500">
        <f t="shared" si="96"/>
        <v>0</v>
      </c>
      <c r="AG226" s="189">
        <f t="shared" si="94"/>
        <v>0</v>
      </c>
      <c r="AH226" s="217">
        <f t="shared" si="95"/>
        <v>0</v>
      </c>
      <c r="AI226" s="236" t="s">
        <v>3</v>
      </c>
    </row>
    <row r="227" spans="2:35" hidden="1" x14ac:dyDescent="0.2">
      <c r="B227" s="105">
        <v>16</v>
      </c>
      <c r="C227" s="36"/>
      <c r="D227" s="36"/>
      <c r="E227" s="31"/>
      <c r="F227" s="56"/>
      <c r="G227" s="131"/>
      <c r="H227" s="131"/>
      <c r="I227" s="131"/>
      <c r="J227" s="131"/>
      <c r="K227" s="131"/>
      <c r="L227" s="131"/>
      <c r="M227" s="131"/>
      <c r="N227" s="131"/>
      <c r="O227" s="131"/>
      <c r="P227" s="131"/>
      <c r="Q227" s="125"/>
      <c r="R227" s="124"/>
      <c r="S227" s="59"/>
      <c r="T227" s="59"/>
      <c r="U227" s="59"/>
      <c r="V227" s="181">
        <f t="shared" ref="V227:V290" si="97">$F227*G227</f>
        <v>0</v>
      </c>
      <c r="W227" s="181">
        <f t="shared" ref="W227:W290" si="98">$F227*H227</f>
        <v>0</v>
      </c>
      <c r="X227" s="181">
        <f t="shared" ref="X227:X290" si="99">$F227*I227</f>
        <v>0</v>
      </c>
      <c r="Y227" s="181">
        <f t="shared" ref="Y227:Y290" si="100">$F227*J227</f>
        <v>0</v>
      </c>
      <c r="Z227" s="181">
        <f t="shared" ref="Z227:Z290" si="101">$F227*K227</f>
        <v>0</v>
      </c>
      <c r="AA227" s="181">
        <f t="shared" ref="AA227:AA290" si="102">$F227*L227</f>
        <v>0</v>
      </c>
      <c r="AB227" s="181">
        <f t="shared" ref="AB227:AB290" si="103">$F227*M227</f>
        <v>0</v>
      </c>
      <c r="AC227" s="181">
        <f t="shared" ref="AC227:AC290" si="104">$F227*N227</f>
        <v>0</v>
      </c>
      <c r="AD227" s="181">
        <f t="shared" ref="AD227:AD290" si="105">$F227*O227</f>
        <v>0</v>
      </c>
      <c r="AE227" s="181">
        <f t="shared" ref="AE227:AE290" si="106">$F227*P227</f>
        <v>0</v>
      </c>
      <c r="AF227" s="500">
        <f t="shared" si="96"/>
        <v>0</v>
      </c>
      <c r="AG227" s="572">
        <f t="shared" si="94"/>
        <v>0</v>
      </c>
      <c r="AH227" s="217">
        <f t="shared" si="95"/>
        <v>0</v>
      </c>
      <c r="AI227" s="236" t="s">
        <v>3</v>
      </c>
    </row>
    <row r="228" spans="2:35" hidden="1" x14ac:dyDescent="0.2">
      <c r="B228" s="105">
        <v>17</v>
      </c>
      <c r="C228" s="36"/>
      <c r="D228" s="36"/>
      <c r="E228" s="31"/>
      <c r="F228" s="56"/>
      <c r="G228" s="131"/>
      <c r="H228" s="131"/>
      <c r="I228" s="131"/>
      <c r="J228" s="131"/>
      <c r="K228" s="131"/>
      <c r="L228" s="131"/>
      <c r="M228" s="131"/>
      <c r="N228" s="131"/>
      <c r="O228" s="131"/>
      <c r="P228" s="131"/>
      <c r="Q228" s="125"/>
      <c r="R228" s="124"/>
      <c r="S228" s="59"/>
      <c r="T228" s="59"/>
      <c r="U228" s="59"/>
      <c r="V228" s="181">
        <f t="shared" si="97"/>
        <v>0</v>
      </c>
      <c r="W228" s="181">
        <f t="shared" si="98"/>
        <v>0</v>
      </c>
      <c r="X228" s="181">
        <f t="shared" si="99"/>
        <v>0</v>
      </c>
      <c r="Y228" s="181">
        <f t="shared" si="100"/>
        <v>0</v>
      </c>
      <c r="Z228" s="181">
        <f t="shared" si="101"/>
        <v>0</v>
      </c>
      <c r="AA228" s="181">
        <f t="shared" si="102"/>
        <v>0</v>
      </c>
      <c r="AB228" s="181">
        <f t="shared" si="103"/>
        <v>0</v>
      </c>
      <c r="AC228" s="181">
        <f t="shared" si="104"/>
        <v>0</v>
      </c>
      <c r="AD228" s="181">
        <f t="shared" si="105"/>
        <v>0</v>
      </c>
      <c r="AE228" s="181">
        <f t="shared" si="106"/>
        <v>0</v>
      </c>
      <c r="AF228" s="500">
        <f t="shared" si="96"/>
        <v>0</v>
      </c>
      <c r="AG228" s="572">
        <f t="shared" si="94"/>
        <v>0</v>
      </c>
      <c r="AH228" s="217">
        <f t="shared" si="95"/>
        <v>0</v>
      </c>
      <c r="AI228" s="236" t="s">
        <v>3</v>
      </c>
    </row>
    <row r="229" spans="2:35" hidden="1" x14ac:dyDescent="0.2">
      <c r="B229" s="105">
        <v>18</v>
      </c>
      <c r="C229" s="36"/>
      <c r="D229" s="36"/>
      <c r="E229" s="31"/>
      <c r="F229" s="56"/>
      <c r="G229" s="131"/>
      <c r="H229" s="131"/>
      <c r="I229" s="131"/>
      <c r="J229" s="131"/>
      <c r="K229" s="131"/>
      <c r="L229" s="131"/>
      <c r="M229" s="131"/>
      <c r="N229" s="131"/>
      <c r="O229" s="131"/>
      <c r="P229" s="131"/>
      <c r="Q229" s="125"/>
      <c r="R229" s="124"/>
      <c r="S229" s="59"/>
      <c r="T229" s="59"/>
      <c r="U229" s="59"/>
      <c r="V229" s="181">
        <f t="shared" si="97"/>
        <v>0</v>
      </c>
      <c r="W229" s="181">
        <f t="shared" si="98"/>
        <v>0</v>
      </c>
      <c r="X229" s="181">
        <f t="shared" si="99"/>
        <v>0</v>
      </c>
      <c r="Y229" s="181">
        <f t="shared" si="100"/>
        <v>0</v>
      </c>
      <c r="Z229" s="181">
        <f t="shared" si="101"/>
        <v>0</v>
      </c>
      <c r="AA229" s="181">
        <f t="shared" si="102"/>
        <v>0</v>
      </c>
      <c r="AB229" s="181">
        <f t="shared" si="103"/>
        <v>0</v>
      </c>
      <c r="AC229" s="181">
        <f t="shared" si="104"/>
        <v>0</v>
      </c>
      <c r="AD229" s="181">
        <f t="shared" si="105"/>
        <v>0</v>
      </c>
      <c r="AE229" s="181">
        <f t="shared" si="106"/>
        <v>0</v>
      </c>
      <c r="AF229" s="500">
        <f t="shared" si="96"/>
        <v>0</v>
      </c>
      <c r="AG229" s="572">
        <f t="shared" si="94"/>
        <v>0</v>
      </c>
      <c r="AH229" s="217">
        <f t="shared" si="95"/>
        <v>0</v>
      </c>
      <c r="AI229" s="236" t="s">
        <v>3</v>
      </c>
    </row>
    <row r="230" spans="2:35" hidden="1" x14ac:dyDescent="0.2">
      <c r="B230" s="105">
        <v>19</v>
      </c>
      <c r="C230" s="36"/>
      <c r="D230" s="36"/>
      <c r="E230" s="31"/>
      <c r="F230" s="56"/>
      <c r="G230" s="131"/>
      <c r="H230" s="131"/>
      <c r="I230" s="131"/>
      <c r="J230" s="131"/>
      <c r="K230" s="131"/>
      <c r="L230" s="131"/>
      <c r="M230" s="131"/>
      <c r="N230" s="131"/>
      <c r="O230" s="131"/>
      <c r="P230" s="131"/>
      <c r="Q230" s="125"/>
      <c r="R230" s="124"/>
      <c r="S230" s="59"/>
      <c r="T230" s="59"/>
      <c r="U230" s="59"/>
      <c r="V230" s="181">
        <f t="shared" si="97"/>
        <v>0</v>
      </c>
      <c r="W230" s="181">
        <f t="shared" si="98"/>
        <v>0</v>
      </c>
      <c r="X230" s="181">
        <f t="shared" si="99"/>
        <v>0</v>
      </c>
      <c r="Y230" s="181">
        <f t="shared" si="100"/>
        <v>0</v>
      </c>
      <c r="Z230" s="181">
        <f t="shared" si="101"/>
        <v>0</v>
      </c>
      <c r="AA230" s="181">
        <f t="shared" si="102"/>
        <v>0</v>
      </c>
      <c r="AB230" s="181">
        <f t="shared" si="103"/>
        <v>0</v>
      </c>
      <c r="AC230" s="181">
        <f t="shared" si="104"/>
        <v>0</v>
      </c>
      <c r="AD230" s="181">
        <f t="shared" si="105"/>
        <v>0</v>
      </c>
      <c r="AE230" s="181">
        <f t="shared" si="106"/>
        <v>0</v>
      </c>
      <c r="AF230" s="500">
        <f t="shared" si="96"/>
        <v>0</v>
      </c>
      <c r="AG230" s="572">
        <f t="shared" si="94"/>
        <v>0</v>
      </c>
      <c r="AH230" s="217">
        <f t="shared" si="95"/>
        <v>0</v>
      </c>
      <c r="AI230" s="236" t="s">
        <v>3</v>
      </c>
    </row>
    <row r="231" spans="2:35" hidden="1" x14ac:dyDescent="0.2">
      <c r="B231" s="105">
        <v>20</v>
      </c>
      <c r="C231" s="36"/>
      <c r="D231" s="36"/>
      <c r="E231" s="31"/>
      <c r="F231" s="56"/>
      <c r="G231" s="131"/>
      <c r="H231" s="131"/>
      <c r="I231" s="131"/>
      <c r="J231" s="131"/>
      <c r="K231" s="131"/>
      <c r="L231" s="131"/>
      <c r="M231" s="131"/>
      <c r="N231" s="131"/>
      <c r="O231" s="131"/>
      <c r="P231" s="131"/>
      <c r="Q231" s="125"/>
      <c r="R231" s="124"/>
      <c r="S231" s="59"/>
      <c r="T231" s="59"/>
      <c r="U231" s="59"/>
      <c r="V231" s="181">
        <f t="shared" si="97"/>
        <v>0</v>
      </c>
      <c r="W231" s="181">
        <f t="shared" si="98"/>
        <v>0</v>
      </c>
      <c r="X231" s="181">
        <f t="shared" si="99"/>
        <v>0</v>
      </c>
      <c r="Y231" s="181">
        <f t="shared" si="100"/>
        <v>0</v>
      </c>
      <c r="Z231" s="181">
        <f t="shared" si="101"/>
        <v>0</v>
      </c>
      <c r="AA231" s="181">
        <f t="shared" si="102"/>
        <v>0</v>
      </c>
      <c r="AB231" s="181">
        <f t="shared" si="103"/>
        <v>0</v>
      </c>
      <c r="AC231" s="181">
        <f t="shared" si="104"/>
        <v>0</v>
      </c>
      <c r="AD231" s="181">
        <f t="shared" si="105"/>
        <v>0</v>
      </c>
      <c r="AE231" s="181">
        <f t="shared" si="106"/>
        <v>0</v>
      </c>
      <c r="AF231" s="500">
        <f t="shared" si="96"/>
        <v>0</v>
      </c>
      <c r="AG231" s="572">
        <f t="shared" si="94"/>
        <v>0</v>
      </c>
      <c r="AH231" s="217">
        <f t="shared" si="95"/>
        <v>0</v>
      </c>
      <c r="AI231" s="236" t="s">
        <v>3</v>
      </c>
    </row>
    <row r="232" spans="2:35" hidden="1" x14ac:dyDescent="0.2">
      <c r="B232" s="105">
        <v>21</v>
      </c>
      <c r="C232" s="36"/>
      <c r="D232" s="36"/>
      <c r="E232" s="31"/>
      <c r="F232" s="56"/>
      <c r="G232" s="131"/>
      <c r="H232" s="131"/>
      <c r="I232" s="131"/>
      <c r="J232" s="131"/>
      <c r="K232" s="131"/>
      <c r="L232" s="131"/>
      <c r="M232" s="131"/>
      <c r="N232" s="131"/>
      <c r="O232" s="131"/>
      <c r="P232" s="131"/>
      <c r="Q232" s="125"/>
      <c r="R232" s="124"/>
      <c r="S232" s="59"/>
      <c r="T232" s="59"/>
      <c r="U232" s="59"/>
      <c r="V232" s="181">
        <f t="shared" si="97"/>
        <v>0</v>
      </c>
      <c r="W232" s="181">
        <f t="shared" si="98"/>
        <v>0</v>
      </c>
      <c r="X232" s="181">
        <f t="shared" si="99"/>
        <v>0</v>
      </c>
      <c r="Y232" s="181">
        <f t="shared" si="100"/>
        <v>0</v>
      </c>
      <c r="Z232" s="181">
        <f t="shared" si="101"/>
        <v>0</v>
      </c>
      <c r="AA232" s="181">
        <f t="shared" si="102"/>
        <v>0</v>
      </c>
      <c r="AB232" s="181">
        <f t="shared" si="103"/>
        <v>0</v>
      </c>
      <c r="AC232" s="181">
        <f t="shared" si="104"/>
        <v>0</v>
      </c>
      <c r="AD232" s="181">
        <f t="shared" si="105"/>
        <v>0</v>
      </c>
      <c r="AE232" s="181">
        <f t="shared" si="106"/>
        <v>0</v>
      </c>
      <c r="AF232" s="500">
        <f t="shared" si="96"/>
        <v>0</v>
      </c>
      <c r="AG232" s="572">
        <f t="shared" si="94"/>
        <v>0</v>
      </c>
      <c r="AH232" s="217">
        <f t="shared" si="95"/>
        <v>0</v>
      </c>
      <c r="AI232" s="236" t="s">
        <v>3</v>
      </c>
    </row>
    <row r="233" spans="2:35" hidden="1" x14ac:dyDescent="0.2">
      <c r="B233" s="105">
        <v>22</v>
      </c>
      <c r="C233" s="36"/>
      <c r="D233" s="36"/>
      <c r="E233" s="31"/>
      <c r="F233" s="56"/>
      <c r="G233" s="131"/>
      <c r="H233" s="131"/>
      <c r="I233" s="131"/>
      <c r="J233" s="131"/>
      <c r="K233" s="131"/>
      <c r="L233" s="131"/>
      <c r="M233" s="131"/>
      <c r="N233" s="131"/>
      <c r="O233" s="131"/>
      <c r="P233" s="131"/>
      <c r="Q233" s="125"/>
      <c r="R233" s="124"/>
      <c r="S233" s="59"/>
      <c r="T233" s="59"/>
      <c r="U233" s="59"/>
      <c r="V233" s="181">
        <f t="shared" si="97"/>
        <v>0</v>
      </c>
      <c r="W233" s="181">
        <f t="shared" si="98"/>
        <v>0</v>
      </c>
      <c r="X233" s="181">
        <f t="shared" si="99"/>
        <v>0</v>
      </c>
      <c r="Y233" s="181">
        <f t="shared" si="100"/>
        <v>0</v>
      </c>
      <c r="Z233" s="181">
        <f t="shared" si="101"/>
        <v>0</v>
      </c>
      <c r="AA233" s="181">
        <f t="shared" si="102"/>
        <v>0</v>
      </c>
      <c r="AB233" s="181">
        <f t="shared" si="103"/>
        <v>0</v>
      </c>
      <c r="AC233" s="181">
        <f t="shared" si="104"/>
        <v>0</v>
      </c>
      <c r="AD233" s="181">
        <f t="shared" si="105"/>
        <v>0</v>
      </c>
      <c r="AE233" s="181">
        <f t="shared" si="106"/>
        <v>0</v>
      </c>
      <c r="AF233" s="500">
        <f t="shared" si="96"/>
        <v>0</v>
      </c>
      <c r="AG233" s="572">
        <f t="shared" si="94"/>
        <v>0</v>
      </c>
      <c r="AH233" s="217">
        <f t="shared" si="95"/>
        <v>0</v>
      </c>
      <c r="AI233" s="236" t="s">
        <v>3</v>
      </c>
    </row>
    <row r="234" spans="2:35" hidden="1" x14ac:dyDescent="0.2">
      <c r="B234" s="105">
        <v>23</v>
      </c>
      <c r="C234" s="36"/>
      <c r="D234" s="36"/>
      <c r="E234" s="31"/>
      <c r="F234" s="56"/>
      <c r="G234" s="131"/>
      <c r="H234" s="131"/>
      <c r="I234" s="131"/>
      <c r="J234" s="131"/>
      <c r="K234" s="131"/>
      <c r="L234" s="131"/>
      <c r="M234" s="131"/>
      <c r="N234" s="131"/>
      <c r="O234" s="131"/>
      <c r="P234" s="131"/>
      <c r="Q234" s="125"/>
      <c r="R234" s="124"/>
      <c r="S234" s="59"/>
      <c r="T234" s="59"/>
      <c r="U234" s="59"/>
      <c r="V234" s="181">
        <f t="shared" si="97"/>
        <v>0</v>
      </c>
      <c r="W234" s="181">
        <f t="shared" si="98"/>
        <v>0</v>
      </c>
      <c r="X234" s="181">
        <f t="shared" si="99"/>
        <v>0</v>
      </c>
      <c r="Y234" s="181">
        <f t="shared" si="100"/>
        <v>0</v>
      </c>
      <c r="Z234" s="181">
        <f t="shared" si="101"/>
        <v>0</v>
      </c>
      <c r="AA234" s="181">
        <f t="shared" si="102"/>
        <v>0</v>
      </c>
      <c r="AB234" s="181">
        <f t="shared" si="103"/>
        <v>0</v>
      </c>
      <c r="AC234" s="181">
        <f t="shared" si="104"/>
        <v>0</v>
      </c>
      <c r="AD234" s="181">
        <f t="shared" si="105"/>
        <v>0</v>
      </c>
      <c r="AE234" s="181">
        <f t="shared" si="106"/>
        <v>0</v>
      </c>
      <c r="AF234" s="500">
        <f t="shared" si="96"/>
        <v>0</v>
      </c>
      <c r="AG234" s="572">
        <f t="shared" si="94"/>
        <v>0</v>
      </c>
      <c r="AH234" s="217">
        <f t="shared" si="95"/>
        <v>0</v>
      </c>
      <c r="AI234" s="236" t="s">
        <v>3</v>
      </c>
    </row>
    <row r="235" spans="2:35" hidden="1" x14ac:dyDescent="0.2">
      <c r="B235" s="105">
        <v>24</v>
      </c>
      <c r="C235" s="36"/>
      <c r="D235" s="36"/>
      <c r="E235" s="31"/>
      <c r="F235" s="56"/>
      <c r="G235" s="131"/>
      <c r="H235" s="131"/>
      <c r="I235" s="131"/>
      <c r="J235" s="131"/>
      <c r="K235" s="131"/>
      <c r="L235" s="131"/>
      <c r="M235" s="131"/>
      <c r="N235" s="131"/>
      <c r="O235" s="131"/>
      <c r="P235" s="131"/>
      <c r="Q235" s="125"/>
      <c r="R235" s="124"/>
      <c r="S235" s="59"/>
      <c r="T235" s="59"/>
      <c r="U235" s="59"/>
      <c r="V235" s="181">
        <f t="shared" si="97"/>
        <v>0</v>
      </c>
      <c r="W235" s="181">
        <f t="shared" si="98"/>
        <v>0</v>
      </c>
      <c r="X235" s="181">
        <f t="shared" si="99"/>
        <v>0</v>
      </c>
      <c r="Y235" s="181">
        <f t="shared" si="100"/>
        <v>0</v>
      </c>
      <c r="Z235" s="181">
        <f t="shared" si="101"/>
        <v>0</v>
      </c>
      <c r="AA235" s="181">
        <f t="shared" si="102"/>
        <v>0</v>
      </c>
      <c r="AB235" s="181">
        <f t="shared" si="103"/>
        <v>0</v>
      </c>
      <c r="AC235" s="181">
        <f t="shared" si="104"/>
        <v>0</v>
      </c>
      <c r="AD235" s="181">
        <f t="shared" si="105"/>
        <v>0</v>
      </c>
      <c r="AE235" s="181">
        <f t="shared" si="106"/>
        <v>0</v>
      </c>
      <c r="AF235" s="500">
        <f t="shared" si="96"/>
        <v>0</v>
      </c>
      <c r="AG235" s="572">
        <f t="shared" si="94"/>
        <v>0</v>
      </c>
      <c r="AH235" s="217">
        <f t="shared" si="95"/>
        <v>0</v>
      </c>
      <c r="AI235" s="236" t="s">
        <v>3</v>
      </c>
    </row>
    <row r="236" spans="2:35" hidden="1" x14ac:dyDescent="0.2">
      <c r="B236" s="105">
        <v>25</v>
      </c>
      <c r="C236" s="36"/>
      <c r="D236" s="36"/>
      <c r="E236" s="31"/>
      <c r="F236" s="56"/>
      <c r="G236" s="131"/>
      <c r="H236" s="131"/>
      <c r="I236" s="131"/>
      <c r="J236" s="131"/>
      <c r="K236" s="131"/>
      <c r="L236" s="131"/>
      <c r="M236" s="131"/>
      <c r="N236" s="131"/>
      <c r="O236" s="131"/>
      <c r="P236" s="131"/>
      <c r="Q236" s="125"/>
      <c r="R236" s="124"/>
      <c r="S236" s="59"/>
      <c r="T236" s="59"/>
      <c r="U236" s="59"/>
      <c r="V236" s="181">
        <f t="shared" si="97"/>
        <v>0</v>
      </c>
      <c r="W236" s="181">
        <f t="shared" si="98"/>
        <v>0</v>
      </c>
      <c r="X236" s="181">
        <f t="shared" si="99"/>
        <v>0</v>
      </c>
      <c r="Y236" s="181">
        <f t="shared" si="100"/>
        <v>0</v>
      </c>
      <c r="Z236" s="181">
        <f t="shared" si="101"/>
        <v>0</v>
      </c>
      <c r="AA236" s="181">
        <f t="shared" si="102"/>
        <v>0</v>
      </c>
      <c r="AB236" s="181">
        <f t="shared" si="103"/>
        <v>0</v>
      </c>
      <c r="AC236" s="181">
        <f t="shared" si="104"/>
        <v>0</v>
      </c>
      <c r="AD236" s="181">
        <f t="shared" si="105"/>
        <v>0</v>
      </c>
      <c r="AE236" s="181">
        <f t="shared" si="106"/>
        <v>0</v>
      </c>
      <c r="AF236" s="500">
        <f t="shared" si="96"/>
        <v>0</v>
      </c>
      <c r="AG236" s="572">
        <f t="shared" si="94"/>
        <v>0</v>
      </c>
      <c r="AH236" s="217">
        <f t="shared" si="95"/>
        <v>0</v>
      </c>
      <c r="AI236" s="236" t="s">
        <v>3</v>
      </c>
    </row>
    <row r="237" spans="2:35" hidden="1" x14ac:dyDescent="0.2">
      <c r="B237" s="105">
        <v>26</v>
      </c>
      <c r="C237" s="36"/>
      <c r="D237" s="36"/>
      <c r="E237" s="31"/>
      <c r="F237" s="56"/>
      <c r="G237" s="131"/>
      <c r="H237" s="131"/>
      <c r="I237" s="131"/>
      <c r="J237" s="131"/>
      <c r="K237" s="131"/>
      <c r="L237" s="131"/>
      <c r="M237" s="131"/>
      <c r="N237" s="131"/>
      <c r="O237" s="131"/>
      <c r="P237" s="131"/>
      <c r="Q237" s="125"/>
      <c r="R237" s="124"/>
      <c r="S237" s="59"/>
      <c r="T237" s="59"/>
      <c r="U237" s="59"/>
      <c r="V237" s="181">
        <f t="shared" si="97"/>
        <v>0</v>
      </c>
      <c r="W237" s="181">
        <f t="shared" si="98"/>
        <v>0</v>
      </c>
      <c r="X237" s="181">
        <f t="shared" si="99"/>
        <v>0</v>
      </c>
      <c r="Y237" s="181">
        <f t="shared" si="100"/>
        <v>0</v>
      </c>
      <c r="Z237" s="181">
        <f t="shared" si="101"/>
        <v>0</v>
      </c>
      <c r="AA237" s="181">
        <f t="shared" si="102"/>
        <v>0</v>
      </c>
      <c r="AB237" s="181">
        <f t="shared" si="103"/>
        <v>0</v>
      </c>
      <c r="AC237" s="181">
        <f t="shared" si="104"/>
        <v>0</v>
      </c>
      <c r="AD237" s="181">
        <f t="shared" si="105"/>
        <v>0</v>
      </c>
      <c r="AE237" s="181">
        <f t="shared" si="106"/>
        <v>0</v>
      </c>
      <c r="AF237" s="500">
        <f t="shared" si="96"/>
        <v>0</v>
      </c>
      <c r="AG237" s="572">
        <f t="shared" si="94"/>
        <v>0</v>
      </c>
      <c r="AH237" s="217">
        <f t="shared" si="95"/>
        <v>0</v>
      </c>
      <c r="AI237" s="236" t="s">
        <v>3</v>
      </c>
    </row>
    <row r="238" spans="2:35" hidden="1" x14ac:dyDescent="0.2">
      <c r="B238" s="105">
        <v>27</v>
      </c>
      <c r="C238" s="36"/>
      <c r="D238" s="36"/>
      <c r="E238" s="31"/>
      <c r="F238" s="56"/>
      <c r="G238" s="131"/>
      <c r="H238" s="131"/>
      <c r="I238" s="131"/>
      <c r="J238" s="131"/>
      <c r="K238" s="131"/>
      <c r="L238" s="131"/>
      <c r="M238" s="131"/>
      <c r="N238" s="131"/>
      <c r="O238" s="131"/>
      <c r="P238" s="131"/>
      <c r="Q238" s="125"/>
      <c r="R238" s="124"/>
      <c r="S238" s="59"/>
      <c r="T238" s="59"/>
      <c r="U238" s="59"/>
      <c r="V238" s="181">
        <f t="shared" si="97"/>
        <v>0</v>
      </c>
      <c r="W238" s="181">
        <f t="shared" si="98"/>
        <v>0</v>
      </c>
      <c r="X238" s="181">
        <f t="shared" si="99"/>
        <v>0</v>
      </c>
      <c r="Y238" s="181">
        <f t="shared" si="100"/>
        <v>0</v>
      </c>
      <c r="Z238" s="181">
        <f t="shared" si="101"/>
        <v>0</v>
      </c>
      <c r="AA238" s="181">
        <f t="shared" si="102"/>
        <v>0</v>
      </c>
      <c r="AB238" s="181">
        <f t="shared" si="103"/>
        <v>0</v>
      </c>
      <c r="AC238" s="181">
        <f t="shared" si="104"/>
        <v>0</v>
      </c>
      <c r="AD238" s="181">
        <f t="shared" si="105"/>
        <v>0</v>
      </c>
      <c r="AE238" s="181">
        <f t="shared" si="106"/>
        <v>0</v>
      </c>
      <c r="AF238" s="500">
        <f t="shared" si="96"/>
        <v>0</v>
      </c>
      <c r="AG238" s="572">
        <f t="shared" si="94"/>
        <v>0</v>
      </c>
      <c r="AH238" s="217">
        <f t="shared" si="95"/>
        <v>0</v>
      </c>
      <c r="AI238" s="236" t="s">
        <v>3</v>
      </c>
    </row>
    <row r="239" spans="2:35" hidden="1" x14ac:dyDescent="0.2">
      <c r="B239" s="105">
        <v>28</v>
      </c>
      <c r="C239" s="36"/>
      <c r="D239" s="36"/>
      <c r="E239" s="31"/>
      <c r="F239" s="56"/>
      <c r="G239" s="131"/>
      <c r="H239" s="131"/>
      <c r="I239" s="131"/>
      <c r="J239" s="131"/>
      <c r="K239" s="131"/>
      <c r="L239" s="131"/>
      <c r="M239" s="131"/>
      <c r="N239" s="131"/>
      <c r="O239" s="131"/>
      <c r="P239" s="131"/>
      <c r="Q239" s="125"/>
      <c r="R239" s="124"/>
      <c r="S239" s="59"/>
      <c r="T239" s="59"/>
      <c r="U239" s="59"/>
      <c r="V239" s="181">
        <f t="shared" si="97"/>
        <v>0</v>
      </c>
      <c r="W239" s="181">
        <f t="shared" si="98"/>
        <v>0</v>
      </c>
      <c r="X239" s="181">
        <f t="shared" si="99"/>
        <v>0</v>
      </c>
      <c r="Y239" s="181">
        <f t="shared" si="100"/>
        <v>0</v>
      </c>
      <c r="Z239" s="181">
        <f t="shared" si="101"/>
        <v>0</v>
      </c>
      <c r="AA239" s="181">
        <f t="shared" si="102"/>
        <v>0</v>
      </c>
      <c r="AB239" s="181">
        <f t="shared" si="103"/>
        <v>0</v>
      </c>
      <c r="AC239" s="181">
        <f t="shared" si="104"/>
        <v>0</v>
      </c>
      <c r="AD239" s="181">
        <f t="shared" si="105"/>
        <v>0</v>
      </c>
      <c r="AE239" s="181">
        <f t="shared" si="106"/>
        <v>0</v>
      </c>
      <c r="AF239" s="500">
        <f t="shared" si="96"/>
        <v>0</v>
      </c>
      <c r="AG239" s="572">
        <f t="shared" si="94"/>
        <v>0</v>
      </c>
      <c r="AH239" s="217">
        <f t="shared" si="95"/>
        <v>0</v>
      </c>
      <c r="AI239" s="236" t="s">
        <v>3</v>
      </c>
    </row>
    <row r="240" spans="2:35" hidden="1" x14ac:dyDescent="0.2">
      <c r="B240" s="105">
        <v>29</v>
      </c>
      <c r="C240" s="36"/>
      <c r="D240" s="36"/>
      <c r="E240" s="31"/>
      <c r="F240" s="56"/>
      <c r="G240" s="131"/>
      <c r="H240" s="131"/>
      <c r="I240" s="131"/>
      <c r="J240" s="131"/>
      <c r="K240" s="131"/>
      <c r="L240" s="131"/>
      <c r="M240" s="131"/>
      <c r="N240" s="131"/>
      <c r="O240" s="131"/>
      <c r="P240" s="131"/>
      <c r="Q240" s="125"/>
      <c r="R240" s="124"/>
      <c r="S240" s="59"/>
      <c r="T240" s="59"/>
      <c r="U240" s="59"/>
      <c r="V240" s="181">
        <f t="shared" si="97"/>
        <v>0</v>
      </c>
      <c r="W240" s="181">
        <f t="shared" si="98"/>
        <v>0</v>
      </c>
      <c r="X240" s="181">
        <f t="shared" si="99"/>
        <v>0</v>
      </c>
      <c r="Y240" s="181">
        <f t="shared" si="100"/>
        <v>0</v>
      </c>
      <c r="Z240" s="181">
        <f t="shared" si="101"/>
        <v>0</v>
      </c>
      <c r="AA240" s="181">
        <f t="shared" si="102"/>
        <v>0</v>
      </c>
      <c r="AB240" s="181">
        <f t="shared" si="103"/>
        <v>0</v>
      </c>
      <c r="AC240" s="181">
        <f t="shared" si="104"/>
        <v>0</v>
      </c>
      <c r="AD240" s="181">
        <f t="shared" si="105"/>
        <v>0</v>
      </c>
      <c r="AE240" s="181">
        <f t="shared" si="106"/>
        <v>0</v>
      </c>
      <c r="AF240" s="500">
        <f t="shared" si="96"/>
        <v>0</v>
      </c>
      <c r="AG240" s="572">
        <f t="shared" si="94"/>
        <v>0</v>
      </c>
      <c r="AH240" s="217">
        <f t="shared" si="95"/>
        <v>0</v>
      </c>
      <c r="AI240" s="236" t="s">
        <v>3</v>
      </c>
    </row>
    <row r="241" spans="2:35" hidden="1" x14ac:dyDescent="0.2">
      <c r="B241" s="105">
        <v>30</v>
      </c>
      <c r="C241" s="36"/>
      <c r="D241" s="36"/>
      <c r="E241" s="31"/>
      <c r="F241" s="56"/>
      <c r="G241" s="131"/>
      <c r="H241" s="131"/>
      <c r="I241" s="131"/>
      <c r="J241" s="131"/>
      <c r="K241" s="131"/>
      <c r="L241" s="131"/>
      <c r="M241" s="131"/>
      <c r="N241" s="131"/>
      <c r="O241" s="131"/>
      <c r="P241" s="131"/>
      <c r="Q241" s="125"/>
      <c r="R241" s="124"/>
      <c r="S241" s="59"/>
      <c r="T241" s="59"/>
      <c r="U241" s="59"/>
      <c r="V241" s="181">
        <f t="shared" si="97"/>
        <v>0</v>
      </c>
      <c r="W241" s="181">
        <f t="shared" si="98"/>
        <v>0</v>
      </c>
      <c r="X241" s="181">
        <f t="shared" si="99"/>
        <v>0</v>
      </c>
      <c r="Y241" s="181">
        <f t="shared" si="100"/>
        <v>0</v>
      </c>
      <c r="Z241" s="181">
        <f t="shared" si="101"/>
        <v>0</v>
      </c>
      <c r="AA241" s="181">
        <f t="shared" si="102"/>
        <v>0</v>
      </c>
      <c r="AB241" s="181">
        <f t="shared" si="103"/>
        <v>0</v>
      </c>
      <c r="AC241" s="181">
        <f t="shared" si="104"/>
        <v>0</v>
      </c>
      <c r="AD241" s="181">
        <f t="shared" si="105"/>
        <v>0</v>
      </c>
      <c r="AE241" s="181">
        <f t="shared" si="106"/>
        <v>0</v>
      </c>
      <c r="AF241" s="500">
        <f t="shared" si="96"/>
        <v>0</v>
      </c>
      <c r="AG241" s="572">
        <f t="shared" si="94"/>
        <v>0</v>
      </c>
      <c r="AH241" s="217">
        <f t="shared" si="95"/>
        <v>0</v>
      </c>
      <c r="AI241" s="236" t="s">
        <v>3</v>
      </c>
    </row>
    <row r="242" spans="2:35" hidden="1" x14ac:dyDescent="0.2">
      <c r="B242" s="105">
        <v>31</v>
      </c>
      <c r="C242" s="36"/>
      <c r="D242" s="36"/>
      <c r="E242" s="31"/>
      <c r="F242" s="56"/>
      <c r="G242" s="131"/>
      <c r="H242" s="131"/>
      <c r="I242" s="131"/>
      <c r="J242" s="131"/>
      <c r="K242" s="131"/>
      <c r="L242" s="131"/>
      <c r="M242" s="131"/>
      <c r="N242" s="131"/>
      <c r="O242" s="131"/>
      <c r="P242" s="131"/>
      <c r="Q242" s="125"/>
      <c r="R242" s="124"/>
      <c r="S242" s="59"/>
      <c r="T242" s="59"/>
      <c r="U242" s="59"/>
      <c r="V242" s="181">
        <f t="shared" si="97"/>
        <v>0</v>
      </c>
      <c r="W242" s="181">
        <f t="shared" si="98"/>
        <v>0</v>
      </c>
      <c r="X242" s="181">
        <f t="shared" si="99"/>
        <v>0</v>
      </c>
      <c r="Y242" s="181">
        <f t="shared" si="100"/>
        <v>0</v>
      </c>
      <c r="Z242" s="181">
        <f t="shared" si="101"/>
        <v>0</v>
      </c>
      <c r="AA242" s="181">
        <f t="shared" si="102"/>
        <v>0</v>
      </c>
      <c r="AB242" s="181">
        <f t="shared" si="103"/>
        <v>0</v>
      </c>
      <c r="AC242" s="181">
        <f t="shared" si="104"/>
        <v>0</v>
      </c>
      <c r="AD242" s="181">
        <f t="shared" si="105"/>
        <v>0</v>
      </c>
      <c r="AE242" s="181">
        <f t="shared" si="106"/>
        <v>0</v>
      </c>
      <c r="AF242" s="500">
        <f t="shared" si="96"/>
        <v>0</v>
      </c>
      <c r="AG242" s="572">
        <f t="shared" si="94"/>
        <v>0</v>
      </c>
      <c r="AH242" s="217">
        <f t="shared" si="95"/>
        <v>0</v>
      </c>
      <c r="AI242" s="236" t="s">
        <v>3</v>
      </c>
    </row>
    <row r="243" spans="2:35" hidden="1" x14ac:dyDescent="0.2">
      <c r="B243" s="105">
        <v>32</v>
      </c>
      <c r="C243" s="36"/>
      <c r="D243" s="36"/>
      <c r="E243" s="31"/>
      <c r="F243" s="56"/>
      <c r="G243" s="131"/>
      <c r="H243" s="131"/>
      <c r="I243" s="131"/>
      <c r="J243" s="131"/>
      <c r="K243" s="131"/>
      <c r="L243" s="131"/>
      <c r="M243" s="131"/>
      <c r="N243" s="131"/>
      <c r="O243" s="131"/>
      <c r="P243" s="131"/>
      <c r="Q243" s="125"/>
      <c r="R243" s="124"/>
      <c r="S243" s="59"/>
      <c r="T243" s="59"/>
      <c r="U243" s="59"/>
      <c r="V243" s="181">
        <f t="shared" si="97"/>
        <v>0</v>
      </c>
      <c r="W243" s="181">
        <f t="shared" si="98"/>
        <v>0</v>
      </c>
      <c r="X243" s="181">
        <f t="shared" si="99"/>
        <v>0</v>
      </c>
      <c r="Y243" s="181">
        <f t="shared" si="100"/>
        <v>0</v>
      </c>
      <c r="Z243" s="181">
        <f t="shared" si="101"/>
        <v>0</v>
      </c>
      <c r="AA243" s="181">
        <f t="shared" si="102"/>
        <v>0</v>
      </c>
      <c r="AB243" s="181">
        <f t="shared" si="103"/>
        <v>0</v>
      </c>
      <c r="AC243" s="181">
        <f t="shared" si="104"/>
        <v>0</v>
      </c>
      <c r="AD243" s="181">
        <f t="shared" si="105"/>
        <v>0</v>
      </c>
      <c r="AE243" s="181">
        <f t="shared" si="106"/>
        <v>0</v>
      </c>
      <c r="AF243" s="500">
        <f t="shared" si="96"/>
        <v>0</v>
      </c>
      <c r="AG243" s="572">
        <f t="shared" si="94"/>
        <v>0</v>
      </c>
      <c r="AH243" s="217">
        <f t="shared" si="95"/>
        <v>0</v>
      </c>
      <c r="AI243" s="236" t="s">
        <v>3</v>
      </c>
    </row>
    <row r="244" spans="2:35" hidden="1" x14ac:dyDescent="0.2">
      <c r="B244" s="105">
        <v>33</v>
      </c>
      <c r="C244" s="36"/>
      <c r="D244" s="36"/>
      <c r="E244" s="31"/>
      <c r="F244" s="56"/>
      <c r="G244" s="131"/>
      <c r="H244" s="131"/>
      <c r="I244" s="131"/>
      <c r="J244" s="131"/>
      <c r="K244" s="131"/>
      <c r="L244" s="131"/>
      <c r="M244" s="131"/>
      <c r="N244" s="131"/>
      <c r="O244" s="131"/>
      <c r="P244" s="131"/>
      <c r="Q244" s="125"/>
      <c r="R244" s="124"/>
      <c r="S244" s="59"/>
      <c r="T244" s="59"/>
      <c r="U244" s="59"/>
      <c r="V244" s="181">
        <f t="shared" si="97"/>
        <v>0</v>
      </c>
      <c r="W244" s="181">
        <f t="shared" si="98"/>
        <v>0</v>
      </c>
      <c r="X244" s="181">
        <f t="shared" si="99"/>
        <v>0</v>
      </c>
      <c r="Y244" s="181">
        <f t="shared" si="100"/>
        <v>0</v>
      </c>
      <c r="Z244" s="181">
        <f t="shared" si="101"/>
        <v>0</v>
      </c>
      <c r="AA244" s="181">
        <f t="shared" si="102"/>
        <v>0</v>
      </c>
      <c r="AB244" s="181">
        <f t="shared" si="103"/>
        <v>0</v>
      </c>
      <c r="AC244" s="181">
        <f t="shared" si="104"/>
        <v>0</v>
      </c>
      <c r="AD244" s="181">
        <f t="shared" si="105"/>
        <v>0</v>
      </c>
      <c r="AE244" s="181">
        <f t="shared" si="106"/>
        <v>0</v>
      </c>
      <c r="AF244" s="500">
        <f t="shared" si="96"/>
        <v>0</v>
      </c>
      <c r="AG244" s="572">
        <f t="shared" ref="AG244:AG275" si="107">SUM(G244:P244)</f>
        <v>0</v>
      </c>
      <c r="AH244" s="217">
        <f t="shared" si="95"/>
        <v>0</v>
      </c>
      <c r="AI244" s="236" t="s">
        <v>3</v>
      </c>
    </row>
    <row r="245" spans="2:35" hidden="1" x14ac:dyDescent="0.2">
      <c r="B245" s="105">
        <v>34</v>
      </c>
      <c r="C245" s="36"/>
      <c r="D245" s="36"/>
      <c r="E245" s="31"/>
      <c r="F245" s="56"/>
      <c r="G245" s="131"/>
      <c r="H245" s="131"/>
      <c r="I245" s="131"/>
      <c r="J245" s="131"/>
      <c r="K245" s="131"/>
      <c r="L245" s="131"/>
      <c r="M245" s="131"/>
      <c r="N245" s="131"/>
      <c r="O245" s="131"/>
      <c r="P245" s="131"/>
      <c r="Q245" s="125"/>
      <c r="R245" s="124"/>
      <c r="S245" s="59"/>
      <c r="T245" s="59"/>
      <c r="U245" s="59"/>
      <c r="V245" s="181">
        <f t="shared" si="97"/>
        <v>0</v>
      </c>
      <c r="W245" s="181">
        <f t="shared" si="98"/>
        <v>0</v>
      </c>
      <c r="X245" s="181">
        <f t="shared" si="99"/>
        <v>0</v>
      </c>
      <c r="Y245" s="181">
        <f t="shared" si="100"/>
        <v>0</v>
      </c>
      <c r="Z245" s="181">
        <f t="shared" si="101"/>
        <v>0</v>
      </c>
      <c r="AA245" s="181">
        <f t="shared" si="102"/>
        <v>0</v>
      </c>
      <c r="AB245" s="181">
        <f t="shared" si="103"/>
        <v>0</v>
      </c>
      <c r="AC245" s="181">
        <f t="shared" si="104"/>
        <v>0</v>
      </c>
      <c r="AD245" s="181">
        <f t="shared" si="105"/>
        <v>0</v>
      </c>
      <c r="AE245" s="181">
        <f t="shared" si="106"/>
        <v>0</v>
      </c>
      <c r="AF245" s="500">
        <f t="shared" si="96"/>
        <v>0</v>
      </c>
      <c r="AG245" s="572">
        <f t="shared" si="107"/>
        <v>0</v>
      </c>
      <c r="AH245" s="217">
        <f t="shared" si="95"/>
        <v>0</v>
      </c>
      <c r="AI245" s="236" t="s">
        <v>3</v>
      </c>
    </row>
    <row r="246" spans="2:35" hidden="1" x14ac:dyDescent="0.2">
      <c r="B246" s="105">
        <v>35</v>
      </c>
      <c r="C246" s="36"/>
      <c r="D246" s="36"/>
      <c r="E246" s="31"/>
      <c r="F246" s="56"/>
      <c r="G246" s="131"/>
      <c r="H246" s="131"/>
      <c r="I246" s="131"/>
      <c r="J246" s="131"/>
      <c r="K246" s="131"/>
      <c r="L246" s="131"/>
      <c r="M246" s="131"/>
      <c r="N246" s="131"/>
      <c r="O246" s="131"/>
      <c r="P246" s="131"/>
      <c r="Q246" s="125"/>
      <c r="R246" s="124"/>
      <c r="S246" s="59"/>
      <c r="T246" s="59"/>
      <c r="U246" s="59"/>
      <c r="V246" s="181">
        <f t="shared" si="97"/>
        <v>0</v>
      </c>
      <c r="W246" s="181">
        <f t="shared" si="98"/>
        <v>0</v>
      </c>
      <c r="X246" s="181">
        <f t="shared" si="99"/>
        <v>0</v>
      </c>
      <c r="Y246" s="181">
        <f t="shared" si="100"/>
        <v>0</v>
      </c>
      <c r="Z246" s="181">
        <f t="shared" si="101"/>
        <v>0</v>
      </c>
      <c r="AA246" s="181">
        <f t="shared" si="102"/>
        <v>0</v>
      </c>
      <c r="AB246" s="181">
        <f t="shared" si="103"/>
        <v>0</v>
      </c>
      <c r="AC246" s="181">
        <f t="shared" si="104"/>
        <v>0</v>
      </c>
      <c r="AD246" s="181">
        <f t="shared" si="105"/>
        <v>0</v>
      </c>
      <c r="AE246" s="181">
        <f t="shared" si="106"/>
        <v>0</v>
      </c>
      <c r="AF246" s="500">
        <f t="shared" si="96"/>
        <v>0</v>
      </c>
      <c r="AG246" s="572">
        <f t="shared" si="107"/>
        <v>0</v>
      </c>
      <c r="AH246" s="217">
        <f t="shared" si="95"/>
        <v>0</v>
      </c>
      <c r="AI246" s="236" t="s">
        <v>3</v>
      </c>
    </row>
    <row r="247" spans="2:35" hidden="1" x14ac:dyDescent="0.2">
      <c r="B247" s="105">
        <v>36</v>
      </c>
      <c r="C247" s="36"/>
      <c r="D247" s="36"/>
      <c r="E247" s="31"/>
      <c r="F247" s="56"/>
      <c r="G247" s="131"/>
      <c r="H247" s="131"/>
      <c r="I247" s="131"/>
      <c r="J247" s="131"/>
      <c r="K247" s="131"/>
      <c r="L247" s="131"/>
      <c r="M247" s="131"/>
      <c r="N247" s="131"/>
      <c r="O247" s="131"/>
      <c r="P247" s="131"/>
      <c r="Q247" s="125"/>
      <c r="R247" s="124"/>
      <c r="S247" s="59"/>
      <c r="T247" s="59"/>
      <c r="U247" s="59"/>
      <c r="V247" s="181">
        <f t="shared" si="97"/>
        <v>0</v>
      </c>
      <c r="W247" s="181">
        <f t="shared" si="98"/>
        <v>0</v>
      </c>
      <c r="X247" s="181">
        <f t="shared" si="99"/>
        <v>0</v>
      </c>
      <c r="Y247" s="181">
        <f t="shared" si="100"/>
        <v>0</v>
      </c>
      <c r="Z247" s="181">
        <f t="shared" si="101"/>
        <v>0</v>
      </c>
      <c r="AA247" s="181">
        <f t="shared" si="102"/>
        <v>0</v>
      </c>
      <c r="AB247" s="181">
        <f t="shared" si="103"/>
        <v>0</v>
      </c>
      <c r="AC247" s="181">
        <f t="shared" si="104"/>
        <v>0</v>
      </c>
      <c r="AD247" s="181">
        <f t="shared" si="105"/>
        <v>0</v>
      </c>
      <c r="AE247" s="181">
        <f t="shared" si="106"/>
        <v>0</v>
      </c>
      <c r="AF247" s="500">
        <f t="shared" si="96"/>
        <v>0</v>
      </c>
      <c r="AG247" s="572">
        <f t="shared" si="107"/>
        <v>0</v>
      </c>
      <c r="AH247" s="217">
        <f t="shared" si="95"/>
        <v>0</v>
      </c>
      <c r="AI247" s="236" t="s">
        <v>3</v>
      </c>
    </row>
    <row r="248" spans="2:35" hidden="1" x14ac:dyDescent="0.2">
      <c r="B248" s="105">
        <v>37</v>
      </c>
      <c r="C248" s="36"/>
      <c r="D248" s="36"/>
      <c r="E248" s="31"/>
      <c r="F248" s="56"/>
      <c r="G248" s="131"/>
      <c r="H248" s="131"/>
      <c r="I248" s="131"/>
      <c r="J248" s="131"/>
      <c r="K248" s="131"/>
      <c r="L248" s="131"/>
      <c r="M248" s="131"/>
      <c r="N248" s="131"/>
      <c r="O248" s="131"/>
      <c r="P248" s="131"/>
      <c r="Q248" s="125"/>
      <c r="R248" s="124"/>
      <c r="S248" s="59"/>
      <c r="T248" s="59"/>
      <c r="U248" s="59"/>
      <c r="V248" s="181">
        <f t="shared" si="97"/>
        <v>0</v>
      </c>
      <c r="W248" s="181">
        <f t="shared" si="98"/>
        <v>0</v>
      </c>
      <c r="X248" s="181">
        <f t="shared" si="99"/>
        <v>0</v>
      </c>
      <c r="Y248" s="181">
        <f t="shared" si="100"/>
        <v>0</v>
      </c>
      <c r="Z248" s="181">
        <f t="shared" si="101"/>
        <v>0</v>
      </c>
      <c r="AA248" s="181">
        <f t="shared" si="102"/>
        <v>0</v>
      </c>
      <c r="AB248" s="181">
        <f t="shared" si="103"/>
        <v>0</v>
      </c>
      <c r="AC248" s="181">
        <f t="shared" si="104"/>
        <v>0</v>
      </c>
      <c r="AD248" s="181">
        <f t="shared" si="105"/>
        <v>0</v>
      </c>
      <c r="AE248" s="181">
        <f t="shared" si="106"/>
        <v>0</v>
      </c>
      <c r="AF248" s="500">
        <f t="shared" si="96"/>
        <v>0</v>
      </c>
      <c r="AG248" s="572">
        <f t="shared" si="107"/>
        <v>0</v>
      </c>
      <c r="AH248" s="217">
        <f t="shared" si="95"/>
        <v>0</v>
      </c>
      <c r="AI248" s="236" t="s">
        <v>3</v>
      </c>
    </row>
    <row r="249" spans="2:35" hidden="1" x14ac:dyDescent="0.2">
      <c r="B249" s="105">
        <v>38</v>
      </c>
      <c r="C249" s="36"/>
      <c r="D249" s="36"/>
      <c r="E249" s="31"/>
      <c r="F249" s="56"/>
      <c r="G249" s="131"/>
      <c r="H249" s="131"/>
      <c r="I249" s="131"/>
      <c r="J249" s="131"/>
      <c r="K249" s="131"/>
      <c r="L249" s="131"/>
      <c r="M249" s="131"/>
      <c r="N249" s="131"/>
      <c r="O249" s="131"/>
      <c r="P249" s="131"/>
      <c r="Q249" s="125"/>
      <c r="R249" s="124"/>
      <c r="S249" s="59"/>
      <c r="T249" s="59"/>
      <c r="U249" s="59"/>
      <c r="V249" s="181">
        <f t="shared" si="97"/>
        <v>0</v>
      </c>
      <c r="W249" s="181">
        <f t="shared" si="98"/>
        <v>0</v>
      </c>
      <c r="X249" s="181">
        <f t="shared" si="99"/>
        <v>0</v>
      </c>
      <c r="Y249" s="181">
        <f t="shared" si="100"/>
        <v>0</v>
      </c>
      <c r="Z249" s="181">
        <f t="shared" si="101"/>
        <v>0</v>
      </c>
      <c r="AA249" s="181">
        <f t="shared" si="102"/>
        <v>0</v>
      </c>
      <c r="AB249" s="181">
        <f t="shared" si="103"/>
        <v>0</v>
      </c>
      <c r="AC249" s="181">
        <f t="shared" si="104"/>
        <v>0</v>
      </c>
      <c r="AD249" s="181">
        <f t="shared" si="105"/>
        <v>0</v>
      </c>
      <c r="AE249" s="181">
        <f t="shared" si="106"/>
        <v>0</v>
      </c>
      <c r="AF249" s="500">
        <f t="shared" si="96"/>
        <v>0</v>
      </c>
      <c r="AG249" s="572">
        <f t="shared" si="107"/>
        <v>0</v>
      </c>
      <c r="AH249" s="217">
        <f t="shared" si="95"/>
        <v>0</v>
      </c>
      <c r="AI249" s="236" t="s">
        <v>3</v>
      </c>
    </row>
    <row r="250" spans="2:35" hidden="1" x14ac:dyDescent="0.2">
      <c r="B250" s="105">
        <v>39</v>
      </c>
      <c r="C250" s="36"/>
      <c r="D250" s="36"/>
      <c r="E250" s="31"/>
      <c r="F250" s="56"/>
      <c r="G250" s="131"/>
      <c r="H250" s="131"/>
      <c r="I250" s="131"/>
      <c r="J250" s="131"/>
      <c r="K250" s="131"/>
      <c r="L250" s="131"/>
      <c r="M250" s="131"/>
      <c r="N250" s="131"/>
      <c r="O250" s="131"/>
      <c r="P250" s="131"/>
      <c r="Q250" s="125"/>
      <c r="R250" s="124"/>
      <c r="S250" s="59"/>
      <c r="T250" s="59"/>
      <c r="U250" s="59"/>
      <c r="V250" s="181">
        <f t="shared" si="97"/>
        <v>0</v>
      </c>
      <c r="W250" s="181">
        <f t="shared" si="98"/>
        <v>0</v>
      </c>
      <c r="X250" s="181">
        <f t="shared" si="99"/>
        <v>0</v>
      </c>
      <c r="Y250" s="181">
        <f t="shared" si="100"/>
        <v>0</v>
      </c>
      <c r="Z250" s="181">
        <f t="shared" si="101"/>
        <v>0</v>
      </c>
      <c r="AA250" s="181">
        <f t="shared" si="102"/>
        <v>0</v>
      </c>
      <c r="AB250" s="181">
        <f t="shared" si="103"/>
        <v>0</v>
      </c>
      <c r="AC250" s="181">
        <f t="shared" si="104"/>
        <v>0</v>
      </c>
      <c r="AD250" s="181">
        <f t="shared" si="105"/>
        <v>0</v>
      </c>
      <c r="AE250" s="181">
        <f t="shared" si="106"/>
        <v>0</v>
      </c>
      <c r="AF250" s="500">
        <f t="shared" si="96"/>
        <v>0</v>
      </c>
      <c r="AG250" s="572">
        <f t="shared" si="107"/>
        <v>0</v>
      </c>
      <c r="AH250" s="217">
        <f t="shared" si="95"/>
        <v>0</v>
      </c>
      <c r="AI250" s="236" t="s">
        <v>3</v>
      </c>
    </row>
    <row r="251" spans="2:35" hidden="1" x14ac:dyDescent="0.2">
      <c r="B251" s="105">
        <v>40</v>
      </c>
      <c r="C251" s="36"/>
      <c r="D251" s="36"/>
      <c r="E251" s="31"/>
      <c r="F251" s="56"/>
      <c r="G251" s="131"/>
      <c r="H251" s="131"/>
      <c r="I251" s="131"/>
      <c r="J251" s="131"/>
      <c r="K251" s="131"/>
      <c r="L251" s="131"/>
      <c r="M251" s="131"/>
      <c r="N251" s="131"/>
      <c r="O251" s="131"/>
      <c r="P251" s="131"/>
      <c r="Q251" s="125"/>
      <c r="R251" s="124"/>
      <c r="S251" s="59"/>
      <c r="T251" s="59"/>
      <c r="U251" s="59"/>
      <c r="V251" s="181">
        <f t="shared" si="97"/>
        <v>0</v>
      </c>
      <c r="W251" s="181">
        <f t="shared" si="98"/>
        <v>0</v>
      </c>
      <c r="X251" s="181">
        <f t="shared" si="99"/>
        <v>0</v>
      </c>
      <c r="Y251" s="181">
        <f t="shared" si="100"/>
        <v>0</v>
      </c>
      <c r="Z251" s="181">
        <f t="shared" si="101"/>
        <v>0</v>
      </c>
      <c r="AA251" s="181">
        <f t="shared" si="102"/>
        <v>0</v>
      </c>
      <c r="AB251" s="181">
        <f t="shared" si="103"/>
        <v>0</v>
      </c>
      <c r="AC251" s="181">
        <f t="shared" si="104"/>
        <v>0</v>
      </c>
      <c r="AD251" s="181">
        <f t="shared" si="105"/>
        <v>0</v>
      </c>
      <c r="AE251" s="181">
        <f t="shared" si="106"/>
        <v>0</v>
      </c>
      <c r="AF251" s="500">
        <f t="shared" si="96"/>
        <v>0</v>
      </c>
      <c r="AG251" s="572">
        <f t="shared" si="107"/>
        <v>0</v>
      </c>
      <c r="AH251" s="217">
        <f t="shared" si="95"/>
        <v>0</v>
      </c>
      <c r="AI251" s="236" t="s">
        <v>3</v>
      </c>
    </row>
    <row r="252" spans="2:35" hidden="1" x14ac:dyDescent="0.2">
      <c r="B252" s="105">
        <v>41</v>
      </c>
      <c r="C252" s="36"/>
      <c r="D252" s="36"/>
      <c r="E252" s="31"/>
      <c r="F252" s="56"/>
      <c r="G252" s="131"/>
      <c r="H252" s="131"/>
      <c r="I252" s="131"/>
      <c r="J252" s="131"/>
      <c r="K252" s="131"/>
      <c r="L252" s="131"/>
      <c r="M252" s="131"/>
      <c r="N252" s="131"/>
      <c r="O252" s="131"/>
      <c r="P252" s="131"/>
      <c r="Q252" s="125"/>
      <c r="R252" s="124"/>
      <c r="S252" s="59"/>
      <c r="T252" s="59"/>
      <c r="U252" s="59"/>
      <c r="V252" s="181">
        <f t="shared" si="97"/>
        <v>0</v>
      </c>
      <c r="W252" s="181">
        <f t="shared" si="98"/>
        <v>0</v>
      </c>
      <c r="X252" s="181">
        <f t="shared" si="99"/>
        <v>0</v>
      </c>
      <c r="Y252" s="181">
        <f t="shared" si="100"/>
        <v>0</v>
      </c>
      <c r="Z252" s="181">
        <f t="shared" si="101"/>
        <v>0</v>
      </c>
      <c r="AA252" s="181">
        <f t="shared" si="102"/>
        <v>0</v>
      </c>
      <c r="AB252" s="181">
        <f t="shared" si="103"/>
        <v>0</v>
      </c>
      <c r="AC252" s="181">
        <f t="shared" si="104"/>
        <v>0</v>
      </c>
      <c r="AD252" s="181">
        <f t="shared" si="105"/>
        <v>0</v>
      </c>
      <c r="AE252" s="181">
        <f t="shared" si="106"/>
        <v>0</v>
      </c>
      <c r="AF252" s="500">
        <f t="shared" si="96"/>
        <v>0</v>
      </c>
      <c r="AG252" s="572">
        <f t="shared" si="107"/>
        <v>0</v>
      </c>
      <c r="AH252" s="217">
        <f t="shared" si="95"/>
        <v>0</v>
      </c>
      <c r="AI252" s="236" t="s">
        <v>3</v>
      </c>
    </row>
    <row r="253" spans="2:35" hidden="1" x14ac:dyDescent="0.2">
      <c r="B253" s="105">
        <v>42</v>
      </c>
      <c r="C253" s="36"/>
      <c r="D253" s="36"/>
      <c r="E253" s="31"/>
      <c r="F253" s="56"/>
      <c r="G253" s="131"/>
      <c r="H253" s="131"/>
      <c r="I253" s="131"/>
      <c r="J253" s="131"/>
      <c r="K253" s="131"/>
      <c r="L253" s="131"/>
      <c r="M253" s="131"/>
      <c r="N253" s="131"/>
      <c r="O253" s="131"/>
      <c r="P253" s="131"/>
      <c r="Q253" s="125"/>
      <c r="R253" s="124"/>
      <c r="S253" s="59"/>
      <c r="T253" s="59"/>
      <c r="U253" s="59"/>
      <c r="V253" s="181">
        <f t="shared" si="97"/>
        <v>0</v>
      </c>
      <c r="W253" s="181">
        <f t="shared" si="98"/>
        <v>0</v>
      </c>
      <c r="X253" s="181">
        <f t="shared" si="99"/>
        <v>0</v>
      </c>
      <c r="Y253" s="181">
        <f t="shared" si="100"/>
        <v>0</v>
      </c>
      <c r="Z253" s="181">
        <f t="shared" si="101"/>
        <v>0</v>
      </c>
      <c r="AA253" s="181">
        <f t="shared" si="102"/>
        <v>0</v>
      </c>
      <c r="AB253" s="181">
        <f t="shared" si="103"/>
        <v>0</v>
      </c>
      <c r="AC253" s="181">
        <f t="shared" si="104"/>
        <v>0</v>
      </c>
      <c r="AD253" s="181">
        <f t="shared" si="105"/>
        <v>0</v>
      </c>
      <c r="AE253" s="181">
        <f t="shared" si="106"/>
        <v>0</v>
      </c>
      <c r="AF253" s="500">
        <f t="shared" si="96"/>
        <v>0</v>
      </c>
      <c r="AG253" s="572">
        <f t="shared" si="107"/>
        <v>0</v>
      </c>
      <c r="AH253" s="217">
        <f t="shared" si="95"/>
        <v>0</v>
      </c>
      <c r="AI253" s="236" t="s">
        <v>3</v>
      </c>
    </row>
    <row r="254" spans="2:35" hidden="1" x14ac:dyDescent="0.2">
      <c r="B254" s="105">
        <v>43</v>
      </c>
      <c r="C254" s="36"/>
      <c r="D254" s="36"/>
      <c r="E254" s="31"/>
      <c r="F254" s="56"/>
      <c r="G254" s="131"/>
      <c r="H254" s="131"/>
      <c r="I254" s="131"/>
      <c r="J254" s="131"/>
      <c r="K254" s="131"/>
      <c r="L254" s="131"/>
      <c r="M254" s="131"/>
      <c r="N254" s="131"/>
      <c r="O254" s="131"/>
      <c r="P254" s="131"/>
      <c r="Q254" s="125"/>
      <c r="R254" s="124"/>
      <c r="S254" s="59"/>
      <c r="T254" s="59"/>
      <c r="U254" s="59"/>
      <c r="V254" s="181">
        <f t="shared" si="97"/>
        <v>0</v>
      </c>
      <c r="W254" s="181">
        <f t="shared" si="98"/>
        <v>0</v>
      </c>
      <c r="X254" s="181">
        <f t="shared" si="99"/>
        <v>0</v>
      </c>
      <c r="Y254" s="181">
        <f t="shared" si="100"/>
        <v>0</v>
      </c>
      <c r="Z254" s="181">
        <f t="shared" si="101"/>
        <v>0</v>
      </c>
      <c r="AA254" s="181">
        <f t="shared" si="102"/>
        <v>0</v>
      </c>
      <c r="AB254" s="181">
        <f t="shared" si="103"/>
        <v>0</v>
      </c>
      <c r="AC254" s="181">
        <f t="shared" si="104"/>
        <v>0</v>
      </c>
      <c r="AD254" s="181">
        <f t="shared" si="105"/>
        <v>0</v>
      </c>
      <c r="AE254" s="181">
        <f t="shared" si="106"/>
        <v>0</v>
      </c>
      <c r="AF254" s="500">
        <f t="shared" si="96"/>
        <v>0</v>
      </c>
      <c r="AG254" s="572">
        <f t="shared" si="107"/>
        <v>0</v>
      </c>
      <c r="AH254" s="217">
        <f t="shared" si="95"/>
        <v>0</v>
      </c>
      <c r="AI254" s="236" t="s">
        <v>3</v>
      </c>
    </row>
    <row r="255" spans="2:35" hidden="1" x14ac:dyDescent="0.2">
      <c r="B255" s="105">
        <v>44</v>
      </c>
      <c r="C255" s="36"/>
      <c r="D255" s="36"/>
      <c r="E255" s="31"/>
      <c r="F255" s="56"/>
      <c r="G255" s="131"/>
      <c r="H255" s="131"/>
      <c r="I255" s="131"/>
      <c r="J255" s="131"/>
      <c r="K255" s="131"/>
      <c r="L255" s="131"/>
      <c r="M255" s="131"/>
      <c r="N255" s="131"/>
      <c r="O255" s="131"/>
      <c r="P255" s="131"/>
      <c r="Q255" s="125"/>
      <c r="R255" s="124"/>
      <c r="S255" s="59"/>
      <c r="T255" s="59"/>
      <c r="U255" s="59"/>
      <c r="V255" s="181">
        <f t="shared" si="97"/>
        <v>0</v>
      </c>
      <c r="W255" s="181">
        <f t="shared" si="98"/>
        <v>0</v>
      </c>
      <c r="X255" s="181">
        <f t="shared" si="99"/>
        <v>0</v>
      </c>
      <c r="Y255" s="181">
        <f t="shared" si="100"/>
        <v>0</v>
      </c>
      <c r="Z255" s="181">
        <f t="shared" si="101"/>
        <v>0</v>
      </c>
      <c r="AA255" s="181">
        <f t="shared" si="102"/>
        <v>0</v>
      </c>
      <c r="AB255" s="181">
        <f t="shared" si="103"/>
        <v>0</v>
      </c>
      <c r="AC255" s="181">
        <f t="shared" si="104"/>
        <v>0</v>
      </c>
      <c r="AD255" s="181">
        <f t="shared" si="105"/>
        <v>0</v>
      </c>
      <c r="AE255" s="181">
        <f t="shared" si="106"/>
        <v>0</v>
      </c>
      <c r="AF255" s="500">
        <f t="shared" si="96"/>
        <v>0</v>
      </c>
      <c r="AG255" s="572">
        <f t="shared" si="107"/>
        <v>0</v>
      </c>
      <c r="AH255" s="217">
        <f t="shared" si="95"/>
        <v>0</v>
      </c>
      <c r="AI255" s="236" t="s">
        <v>3</v>
      </c>
    </row>
    <row r="256" spans="2:35" hidden="1" x14ac:dyDescent="0.2">
      <c r="B256" s="105">
        <v>45</v>
      </c>
      <c r="C256" s="36"/>
      <c r="D256" s="36"/>
      <c r="E256" s="31"/>
      <c r="F256" s="56"/>
      <c r="G256" s="131"/>
      <c r="H256" s="131"/>
      <c r="I256" s="131"/>
      <c r="J256" s="131"/>
      <c r="K256" s="131"/>
      <c r="L256" s="131"/>
      <c r="M256" s="131"/>
      <c r="N256" s="131"/>
      <c r="O256" s="131"/>
      <c r="P256" s="131"/>
      <c r="Q256" s="125"/>
      <c r="R256" s="124"/>
      <c r="S256" s="59"/>
      <c r="T256" s="59"/>
      <c r="U256" s="59"/>
      <c r="V256" s="181">
        <f t="shared" si="97"/>
        <v>0</v>
      </c>
      <c r="W256" s="181">
        <f t="shared" si="98"/>
        <v>0</v>
      </c>
      <c r="X256" s="181">
        <f t="shared" si="99"/>
        <v>0</v>
      </c>
      <c r="Y256" s="181">
        <f t="shared" si="100"/>
        <v>0</v>
      </c>
      <c r="Z256" s="181">
        <f t="shared" si="101"/>
        <v>0</v>
      </c>
      <c r="AA256" s="181">
        <f t="shared" si="102"/>
        <v>0</v>
      </c>
      <c r="AB256" s="181">
        <f t="shared" si="103"/>
        <v>0</v>
      </c>
      <c r="AC256" s="181">
        <f t="shared" si="104"/>
        <v>0</v>
      </c>
      <c r="AD256" s="181">
        <f t="shared" si="105"/>
        <v>0</v>
      </c>
      <c r="AE256" s="181">
        <f t="shared" si="106"/>
        <v>0</v>
      </c>
      <c r="AF256" s="500">
        <f t="shared" si="96"/>
        <v>0</v>
      </c>
      <c r="AG256" s="572">
        <f t="shared" si="107"/>
        <v>0</v>
      </c>
      <c r="AH256" s="217">
        <f t="shared" si="95"/>
        <v>0</v>
      </c>
      <c r="AI256" s="236" t="s">
        <v>3</v>
      </c>
    </row>
    <row r="257" spans="2:35" hidden="1" x14ac:dyDescent="0.2">
      <c r="B257" s="105">
        <v>46</v>
      </c>
      <c r="C257" s="36"/>
      <c r="D257" s="36"/>
      <c r="E257" s="31"/>
      <c r="F257" s="56"/>
      <c r="G257" s="131"/>
      <c r="H257" s="131"/>
      <c r="I257" s="131"/>
      <c r="J257" s="131"/>
      <c r="K257" s="131"/>
      <c r="L257" s="131"/>
      <c r="M257" s="131"/>
      <c r="N257" s="131"/>
      <c r="O257" s="131"/>
      <c r="P257" s="131"/>
      <c r="Q257" s="125"/>
      <c r="R257" s="124"/>
      <c r="S257" s="59"/>
      <c r="T257" s="59"/>
      <c r="U257" s="59"/>
      <c r="V257" s="181">
        <f t="shared" si="97"/>
        <v>0</v>
      </c>
      <c r="W257" s="181">
        <f t="shared" si="98"/>
        <v>0</v>
      </c>
      <c r="X257" s="181">
        <f t="shared" si="99"/>
        <v>0</v>
      </c>
      <c r="Y257" s="181">
        <f t="shared" si="100"/>
        <v>0</v>
      </c>
      <c r="Z257" s="181">
        <f t="shared" si="101"/>
        <v>0</v>
      </c>
      <c r="AA257" s="181">
        <f t="shared" si="102"/>
        <v>0</v>
      </c>
      <c r="AB257" s="181">
        <f t="shared" si="103"/>
        <v>0</v>
      </c>
      <c r="AC257" s="181">
        <f t="shared" si="104"/>
        <v>0</v>
      </c>
      <c r="AD257" s="181">
        <f t="shared" si="105"/>
        <v>0</v>
      </c>
      <c r="AE257" s="181">
        <f t="shared" si="106"/>
        <v>0</v>
      </c>
      <c r="AF257" s="500">
        <f t="shared" si="96"/>
        <v>0</v>
      </c>
      <c r="AG257" s="572">
        <f t="shared" si="107"/>
        <v>0</v>
      </c>
      <c r="AH257" s="217">
        <f t="shared" si="95"/>
        <v>0</v>
      </c>
      <c r="AI257" s="236" t="s">
        <v>3</v>
      </c>
    </row>
    <row r="258" spans="2:35" hidden="1" x14ac:dyDescent="0.2">
      <c r="B258" s="105">
        <v>47</v>
      </c>
      <c r="C258" s="36"/>
      <c r="D258" s="36"/>
      <c r="E258" s="31"/>
      <c r="F258" s="56"/>
      <c r="G258" s="131"/>
      <c r="H258" s="131"/>
      <c r="I258" s="131"/>
      <c r="J258" s="131"/>
      <c r="K258" s="131"/>
      <c r="L258" s="131"/>
      <c r="M258" s="131"/>
      <c r="N258" s="131"/>
      <c r="O258" s="131"/>
      <c r="P258" s="131"/>
      <c r="Q258" s="125"/>
      <c r="R258" s="124"/>
      <c r="S258" s="59"/>
      <c r="T258" s="59"/>
      <c r="U258" s="59"/>
      <c r="V258" s="181">
        <f t="shared" si="97"/>
        <v>0</v>
      </c>
      <c r="W258" s="181">
        <f t="shared" si="98"/>
        <v>0</v>
      </c>
      <c r="X258" s="181">
        <f t="shared" si="99"/>
        <v>0</v>
      </c>
      <c r="Y258" s="181">
        <f t="shared" si="100"/>
        <v>0</v>
      </c>
      <c r="Z258" s="181">
        <f t="shared" si="101"/>
        <v>0</v>
      </c>
      <c r="AA258" s="181">
        <f t="shared" si="102"/>
        <v>0</v>
      </c>
      <c r="AB258" s="181">
        <f t="shared" si="103"/>
        <v>0</v>
      </c>
      <c r="AC258" s="181">
        <f t="shared" si="104"/>
        <v>0</v>
      </c>
      <c r="AD258" s="181">
        <f t="shared" si="105"/>
        <v>0</v>
      </c>
      <c r="AE258" s="181">
        <f t="shared" si="106"/>
        <v>0</v>
      </c>
      <c r="AF258" s="500">
        <f t="shared" si="96"/>
        <v>0</v>
      </c>
      <c r="AG258" s="572">
        <f t="shared" si="107"/>
        <v>0</v>
      </c>
      <c r="AH258" s="217">
        <f t="shared" si="95"/>
        <v>0</v>
      </c>
      <c r="AI258" s="236" t="s">
        <v>3</v>
      </c>
    </row>
    <row r="259" spans="2:35" hidden="1" x14ac:dyDescent="0.2">
      <c r="B259" s="105">
        <v>48</v>
      </c>
      <c r="C259" s="36"/>
      <c r="D259" s="36"/>
      <c r="E259" s="31"/>
      <c r="F259" s="56"/>
      <c r="G259" s="131"/>
      <c r="H259" s="131"/>
      <c r="I259" s="131"/>
      <c r="J259" s="131"/>
      <c r="K259" s="131"/>
      <c r="L259" s="131"/>
      <c r="M259" s="131"/>
      <c r="N259" s="131"/>
      <c r="O259" s="131"/>
      <c r="P259" s="131"/>
      <c r="Q259" s="125"/>
      <c r="R259" s="124"/>
      <c r="S259" s="59"/>
      <c r="T259" s="59"/>
      <c r="U259" s="59"/>
      <c r="V259" s="181">
        <f t="shared" si="97"/>
        <v>0</v>
      </c>
      <c r="W259" s="181">
        <f t="shared" si="98"/>
        <v>0</v>
      </c>
      <c r="X259" s="181">
        <f t="shared" si="99"/>
        <v>0</v>
      </c>
      <c r="Y259" s="181">
        <f t="shared" si="100"/>
        <v>0</v>
      </c>
      <c r="Z259" s="181">
        <f t="shared" si="101"/>
        <v>0</v>
      </c>
      <c r="AA259" s="181">
        <f t="shared" si="102"/>
        <v>0</v>
      </c>
      <c r="AB259" s="181">
        <f t="shared" si="103"/>
        <v>0</v>
      </c>
      <c r="AC259" s="181">
        <f t="shared" si="104"/>
        <v>0</v>
      </c>
      <c r="AD259" s="181">
        <f t="shared" si="105"/>
        <v>0</v>
      </c>
      <c r="AE259" s="181">
        <f t="shared" si="106"/>
        <v>0</v>
      </c>
      <c r="AF259" s="500">
        <f t="shared" si="96"/>
        <v>0</v>
      </c>
      <c r="AG259" s="572">
        <f t="shared" si="107"/>
        <v>0</v>
      </c>
      <c r="AH259" s="217">
        <f t="shared" si="95"/>
        <v>0</v>
      </c>
      <c r="AI259" s="236" t="s">
        <v>3</v>
      </c>
    </row>
    <row r="260" spans="2:35" hidden="1" x14ac:dyDescent="0.2">
      <c r="B260" s="105">
        <v>49</v>
      </c>
      <c r="C260" s="36"/>
      <c r="D260" s="36"/>
      <c r="E260" s="31"/>
      <c r="F260" s="56"/>
      <c r="G260" s="131"/>
      <c r="H260" s="131"/>
      <c r="I260" s="131"/>
      <c r="J260" s="131"/>
      <c r="K260" s="131"/>
      <c r="L260" s="131"/>
      <c r="M260" s="131"/>
      <c r="N260" s="131"/>
      <c r="O260" s="131"/>
      <c r="P260" s="131"/>
      <c r="Q260" s="125"/>
      <c r="R260" s="124"/>
      <c r="S260" s="59"/>
      <c r="T260" s="59"/>
      <c r="U260" s="59"/>
      <c r="V260" s="181">
        <f t="shared" si="97"/>
        <v>0</v>
      </c>
      <c r="W260" s="181">
        <f t="shared" si="98"/>
        <v>0</v>
      </c>
      <c r="X260" s="181">
        <f t="shared" si="99"/>
        <v>0</v>
      </c>
      <c r="Y260" s="181">
        <f t="shared" si="100"/>
        <v>0</v>
      </c>
      <c r="Z260" s="181">
        <f t="shared" si="101"/>
        <v>0</v>
      </c>
      <c r="AA260" s="181">
        <f t="shared" si="102"/>
        <v>0</v>
      </c>
      <c r="AB260" s="181">
        <f t="shared" si="103"/>
        <v>0</v>
      </c>
      <c r="AC260" s="181">
        <f t="shared" si="104"/>
        <v>0</v>
      </c>
      <c r="AD260" s="181">
        <f t="shared" si="105"/>
        <v>0</v>
      </c>
      <c r="AE260" s="181">
        <f t="shared" si="106"/>
        <v>0</v>
      </c>
      <c r="AF260" s="500">
        <f t="shared" si="96"/>
        <v>0</v>
      </c>
      <c r="AG260" s="572">
        <f t="shared" si="107"/>
        <v>0</v>
      </c>
      <c r="AH260" s="217">
        <f t="shared" si="95"/>
        <v>0</v>
      </c>
      <c r="AI260" s="236" t="s">
        <v>3</v>
      </c>
    </row>
    <row r="261" spans="2:35" hidden="1" x14ac:dyDescent="0.2">
      <c r="B261" s="105">
        <v>50</v>
      </c>
      <c r="C261" s="36"/>
      <c r="D261" s="36"/>
      <c r="E261" s="31"/>
      <c r="F261" s="56"/>
      <c r="G261" s="131"/>
      <c r="H261" s="131"/>
      <c r="I261" s="131"/>
      <c r="J261" s="131"/>
      <c r="K261" s="131"/>
      <c r="L261" s="131"/>
      <c r="M261" s="131"/>
      <c r="N261" s="131"/>
      <c r="O261" s="131"/>
      <c r="P261" s="131"/>
      <c r="Q261" s="125"/>
      <c r="R261" s="124"/>
      <c r="S261" s="59"/>
      <c r="T261" s="59"/>
      <c r="U261" s="59"/>
      <c r="V261" s="181">
        <f t="shared" si="97"/>
        <v>0</v>
      </c>
      <c r="W261" s="181">
        <f t="shared" si="98"/>
        <v>0</v>
      </c>
      <c r="X261" s="181">
        <f t="shared" si="99"/>
        <v>0</v>
      </c>
      <c r="Y261" s="181">
        <f t="shared" si="100"/>
        <v>0</v>
      </c>
      <c r="Z261" s="181">
        <f t="shared" si="101"/>
        <v>0</v>
      </c>
      <c r="AA261" s="181">
        <f t="shared" si="102"/>
        <v>0</v>
      </c>
      <c r="AB261" s="181">
        <f t="shared" si="103"/>
        <v>0</v>
      </c>
      <c r="AC261" s="181">
        <f t="shared" si="104"/>
        <v>0</v>
      </c>
      <c r="AD261" s="181">
        <f t="shared" si="105"/>
        <v>0</v>
      </c>
      <c r="AE261" s="181">
        <f t="shared" si="106"/>
        <v>0</v>
      </c>
      <c r="AF261" s="500">
        <f t="shared" si="96"/>
        <v>0</v>
      </c>
      <c r="AG261" s="572">
        <f t="shared" si="107"/>
        <v>0</v>
      </c>
      <c r="AH261" s="217">
        <f t="shared" si="95"/>
        <v>0</v>
      </c>
      <c r="AI261" s="236" t="s">
        <v>3</v>
      </c>
    </row>
    <row r="262" spans="2:35" hidden="1" x14ac:dyDescent="0.2">
      <c r="B262" s="105">
        <v>51</v>
      </c>
      <c r="C262" s="36"/>
      <c r="D262" s="36"/>
      <c r="E262" s="31"/>
      <c r="F262" s="56"/>
      <c r="G262" s="131"/>
      <c r="H262" s="131"/>
      <c r="I262" s="131"/>
      <c r="J262" s="131"/>
      <c r="K262" s="131"/>
      <c r="L262" s="131"/>
      <c r="M262" s="131"/>
      <c r="N262" s="131"/>
      <c r="O262" s="131"/>
      <c r="P262" s="131"/>
      <c r="Q262" s="125"/>
      <c r="R262" s="124"/>
      <c r="S262" s="59"/>
      <c r="T262" s="59"/>
      <c r="U262" s="59"/>
      <c r="V262" s="181">
        <f t="shared" si="97"/>
        <v>0</v>
      </c>
      <c r="W262" s="181">
        <f t="shared" si="98"/>
        <v>0</v>
      </c>
      <c r="X262" s="181">
        <f t="shared" si="99"/>
        <v>0</v>
      </c>
      <c r="Y262" s="181">
        <f t="shared" si="100"/>
        <v>0</v>
      </c>
      <c r="Z262" s="181">
        <f t="shared" si="101"/>
        <v>0</v>
      </c>
      <c r="AA262" s="181">
        <f t="shared" si="102"/>
        <v>0</v>
      </c>
      <c r="AB262" s="181">
        <f t="shared" si="103"/>
        <v>0</v>
      </c>
      <c r="AC262" s="181">
        <f t="shared" si="104"/>
        <v>0</v>
      </c>
      <c r="AD262" s="181">
        <f t="shared" si="105"/>
        <v>0</v>
      </c>
      <c r="AE262" s="181">
        <f t="shared" si="106"/>
        <v>0</v>
      </c>
      <c r="AF262" s="500">
        <f t="shared" si="96"/>
        <v>0</v>
      </c>
      <c r="AG262" s="572">
        <f t="shared" si="107"/>
        <v>0</v>
      </c>
      <c r="AH262" s="217">
        <f t="shared" si="95"/>
        <v>0</v>
      </c>
      <c r="AI262" s="236" t="s">
        <v>3</v>
      </c>
    </row>
    <row r="263" spans="2:35" hidden="1" x14ac:dyDescent="0.2">
      <c r="B263" s="105">
        <v>52</v>
      </c>
      <c r="C263" s="36"/>
      <c r="D263" s="36"/>
      <c r="E263" s="31"/>
      <c r="F263" s="56"/>
      <c r="G263" s="131"/>
      <c r="H263" s="131"/>
      <c r="I263" s="131"/>
      <c r="J263" s="131"/>
      <c r="K263" s="131"/>
      <c r="L263" s="131"/>
      <c r="M263" s="131"/>
      <c r="N263" s="131"/>
      <c r="O263" s="131"/>
      <c r="P263" s="131"/>
      <c r="Q263" s="125"/>
      <c r="R263" s="124"/>
      <c r="S263" s="59"/>
      <c r="T263" s="59"/>
      <c r="U263" s="59"/>
      <c r="V263" s="181">
        <f t="shared" si="97"/>
        <v>0</v>
      </c>
      <c r="W263" s="181">
        <f t="shared" si="98"/>
        <v>0</v>
      </c>
      <c r="X263" s="181">
        <f t="shared" si="99"/>
        <v>0</v>
      </c>
      <c r="Y263" s="181">
        <f t="shared" si="100"/>
        <v>0</v>
      </c>
      <c r="Z263" s="181">
        <f t="shared" si="101"/>
        <v>0</v>
      </c>
      <c r="AA263" s="181">
        <f t="shared" si="102"/>
        <v>0</v>
      </c>
      <c r="AB263" s="181">
        <f t="shared" si="103"/>
        <v>0</v>
      </c>
      <c r="AC263" s="181">
        <f t="shared" si="104"/>
        <v>0</v>
      </c>
      <c r="AD263" s="181">
        <f t="shared" si="105"/>
        <v>0</v>
      </c>
      <c r="AE263" s="181">
        <f t="shared" si="106"/>
        <v>0</v>
      </c>
      <c r="AF263" s="500">
        <f t="shared" si="96"/>
        <v>0</v>
      </c>
      <c r="AG263" s="572">
        <f t="shared" si="107"/>
        <v>0</v>
      </c>
      <c r="AH263" s="217">
        <f t="shared" si="95"/>
        <v>0</v>
      </c>
      <c r="AI263" s="236" t="s">
        <v>3</v>
      </c>
    </row>
    <row r="264" spans="2:35" hidden="1" x14ac:dyDescent="0.2">
      <c r="B264" s="105">
        <v>53</v>
      </c>
      <c r="C264" s="36"/>
      <c r="D264" s="36"/>
      <c r="E264" s="31"/>
      <c r="F264" s="56"/>
      <c r="G264" s="131"/>
      <c r="H264" s="131"/>
      <c r="I264" s="131"/>
      <c r="J264" s="131"/>
      <c r="K264" s="131"/>
      <c r="L264" s="131"/>
      <c r="M264" s="131"/>
      <c r="N264" s="131"/>
      <c r="O264" s="131"/>
      <c r="P264" s="131"/>
      <c r="Q264" s="125"/>
      <c r="R264" s="124"/>
      <c r="S264" s="59"/>
      <c r="T264" s="59"/>
      <c r="U264" s="59"/>
      <c r="V264" s="181">
        <f t="shared" si="97"/>
        <v>0</v>
      </c>
      <c r="W264" s="181">
        <f t="shared" si="98"/>
        <v>0</v>
      </c>
      <c r="X264" s="181">
        <f t="shared" si="99"/>
        <v>0</v>
      </c>
      <c r="Y264" s="181">
        <f t="shared" si="100"/>
        <v>0</v>
      </c>
      <c r="Z264" s="181">
        <f t="shared" si="101"/>
        <v>0</v>
      </c>
      <c r="AA264" s="181">
        <f t="shared" si="102"/>
        <v>0</v>
      </c>
      <c r="AB264" s="181">
        <f t="shared" si="103"/>
        <v>0</v>
      </c>
      <c r="AC264" s="181">
        <f t="shared" si="104"/>
        <v>0</v>
      </c>
      <c r="AD264" s="181">
        <f t="shared" si="105"/>
        <v>0</v>
      </c>
      <c r="AE264" s="181">
        <f t="shared" si="106"/>
        <v>0</v>
      </c>
      <c r="AF264" s="500">
        <f t="shared" si="96"/>
        <v>0</v>
      </c>
      <c r="AG264" s="572">
        <f t="shared" si="107"/>
        <v>0</v>
      </c>
      <c r="AH264" s="217">
        <f t="shared" si="95"/>
        <v>0</v>
      </c>
      <c r="AI264" s="236" t="s">
        <v>3</v>
      </c>
    </row>
    <row r="265" spans="2:35" hidden="1" x14ac:dyDescent="0.2">
      <c r="B265" s="105">
        <v>54</v>
      </c>
      <c r="C265" s="36"/>
      <c r="D265" s="36"/>
      <c r="E265" s="31"/>
      <c r="F265" s="56"/>
      <c r="G265" s="131"/>
      <c r="H265" s="131"/>
      <c r="I265" s="131"/>
      <c r="J265" s="131"/>
      <c r="K265" s="131"/>
      <c r="L265" s="131"/>
      <c r="M265" s="131"/>
      <c r="N265" s="131"/>
      <c r="O265" s="131"/>
      <c r="P265" s="131"/>
      <c r="Q265" s="125"/>
      <c r="R265" s="124"/>
      <c r="S265" s="59"/>
      <c r="T265" s="59"/>
      <c r="U265" s="59"/>
      <c r="V265" s="181">
        <f t="shared" si="97"/>
        <v>0</v>
      </c>
      <c r="W265" s="181">
        <f t="shared" si="98"/>
        <v>0</v>
      </c>
      <c r="X265" s="181">
        <f t="shared" si="99"/>
        <v>0</v>
      </c>
      <c r="Y265" s="181">
        <f t="shared" si="100"/>
        <v>0</v>
      </c>
      <c r="Z265" s="181">
        <f t="shared" si="101"/>
        <v>0</v>
      </c>
      <c r="AA265" s="181">
        <f t="shared" si="102"/>
        <v>0</v>
      </c>
      <c r="AB265" s="181">
        <f t="shared" si="103"/>
        <v>0</v>
      </c>
      <c r="AC265" s="181">
        <f t="shared" si="104"/>
        <v>0</v>
      </c>
      <c r="AD265" s="181">
        <f t="shared" si="105"/>
        <v>0</v>
      </c>
      <c r="AE265" s="181">
        <f t="shared" si="106"/>
        <v>0</v>
      </c>
      <c r="AF265" s="500">
        <f t="shared" si="96"/>
        <v>0</v>
      </c>
      <c r="AG265" s="572">
        <f t="shared" si="107"/>
        <v>0</v>
      </c>
      <c r="AH265" s="217">
        <f t="shared" si="95"/>
        <v>0</v>
      </c>
      <c r="AI265" s="236" t="s">
        <v>3</v>
      </c>
    </row>
    <row r="266" spans="2:35" hidden="1" x14ac:dyDescent="0.2">
      <c r="B266" s="105">
        <v>55</v>
      </c>
      <c r="C266" s="36"/>
      <c r="D266" s="36"/>
      <c r="E266" s="31"/>
      <c r="F266" s="56"/>
      <c r="G266" s="131"/>
      <c r="H266" s="131"/>
      <c r="I266" s="131"/>
      <c r="J266" s="131"/>
      <c r="K266" s="131"/>
      <c r="L266" s="131"/>
      <c r="M266" s="131"/>
      <c r="N266" s="131"/>
      <c r="O266" s="131"/>
      <c r="P266" s="131"/>
      <c r="Q266" s="125"/>
      <c r="R266" s="124"/>
      <c r="S266" s="59"/>
      <c r="T266" s="59"/>
      <c r="U266" s="59"/>
      <c r="V266" s="181">
        <f t="shared" si="97"/>
        <v>0</v>
      </c>
      <c r="W266" s="181">
        <f t="shared" si="98"/>
        <v>0</v>
      </c>
      <c r="X266" s="181">
        <f t="shared" si="99"/>
        <v>0</v>
      </c>
      <c r="Y266" s="181">
        <f t="shared" si="100"/>
        <v>0</v>
      </c>
      <c r="Z266" s="181">
        <f t="shared" si="101"/>
        <v>0</v>
      </c>
      <c r="AA266" s="181">
        <f t="shared" si="102"/>
        <v>0</v>
      </c>
      <c r="AB266" s="181">
        <f t="shared" si="103"/>
        <v>0</v>
      </c>
      <c r="AC266" s="181">
        <f t="shared" si="104"/>
        <v>0</v>
      </c>
      <c r="AD266" s="181">
        <f t="shared" si="105"/>
        <v>0</v>
      </c>
      <c r="AE266" s="181">
        <f t="shared" si="106"/>
        <v>0</v>
      </c>
      <c r="AF266" s="500">
        <f t="shared" si="96"/>
        <v>0</v>
      </c>
      <c r="AG266" s="572">
        <f t="shared" si="107"/>
        <v>0</v>
      </c>
      <c r="AH266" s="217">
        <f t="shared" si="95"/>
        <v>0</v>
      </c>
      <c r="AI266" s="236" t="s">
        <v>3</v>
      </c>
    </row>
    <row r="267" spans="2:35" hidden="1" x14ac:dyDescent="0.2">
      <c r="B267" s="105">
        <v>56</v>
      </c>
      <c r="C267" s="36"/>
      <c r="D267" s="36"/>
      <c r="E267" s="31"/>
      <c r="F267" s="56"/>
      <c r="G267" s="131"/>
      <c r="H267" s="131"/>
      <c r="I267" s="131"/>
      <c r="J267" s="131"/>
      <c r="K267" s="131"/>
      <c r="L267" s="131"/>
      <c r="M267" s="131"/>
      <c r="N267" s="131"/>
      <c r="O267" s="131"/>
      <c r="P267" s="131"/>
      <c r="Q267" s="125"/>
      <c r="R267" s="124"/>
      <c r="S267" s="59"/>
      <c r="T267" s="59"/>
      <c r="U267" s="59"/>
      <c r="V267" s="181">
        <f t="shared" si="97"/>
        <v>0</v>
      </c>
      <c r="W267" s="181">
        <f t="shared" si="98"/>
        <v>0</v>
      </c>
      <c r="X267" s="181">
        <f t="shared" si="99"/>
        <v>0</v>
      </c>
      <c r="Y267" s="181">
        <f t="shared" si="100"/>
        <v>0</v>
      </c>
      <c r="Z267" s="181">
        <f t="shared" si="101"/>
        <v>0</v>
      </c>
      <c r="AA267" s="181">
        <f t="shared" si="102"/>
        <v>0</v>
      </c>
      <c r="AB267" s="181">
        <f t="shared" si="103"/>
        <v>0</v>
      </c>
      <c r="AC267" s="181">
        <f t="shared" si="104"/>
        <v>0</v>
      </c>
      <c r="AD267" s="181">
        <f t="shared" si="105"/>
        <v>0</v>
      </c>
      <c r="AE267" s="181">
        <f t="shared" si="106"/>
        <v>0</v>
      </c>
      <c r="AF267" s="500">
        <f t="shared" si="96"/>
        <v>0</v>
      </c>
      <c r="AG267" s="572">
        <f t="shared" si="107"/>
        <v>0</v>
      </c>
      <c r="AH267" s="217">
        <f t="shared" si="95"/>
        <v>0</v>
      </c>
      <c r="AI267" s="236" t="s">
        <v>3</v>
      </c>
    </row>
    <row r="268" spans="2:35" hidden="1" x14ac:dyDescent="0.2">
      <c r="B268" s="105">
        <v>57</v>
      </c>
      <c r="C268" s="36"/>
      <c r="D268" s="36"/>
      <c r="E268" s="31"/>
      <c r="F268" s="56"/>
      <c r="G268" s="131"/>
      <c r="H268" s="131"/>
      <c r="I268" s="131"/>
      <c r="J268" s="131"/>
      <c r="K268" s="131"/>
      <c r="L268" s="131"/>
      <c r="M268" s="131"/>
      <c r="N268" s="131"/>
      <c r="O268" s="131"/>
      <c r="P268" s="131"/>
      <c r="Q268" s="125"/>
      <c r="R268" s="124"/>
      <c r="S268" s="59"/>
      <c r="T268" s="59"/>
      <c r="U268" s="59"/>
      <c r="V268" s="181">
        <f t="shared" si="97"/>
        <v>0</v>
      </c>
      <c r="W268" s="181">
        <f t="shared" si="98"/>
        <v>0</v>
      </c>
      <c r="X268" s="181">
        <f t="shared" si="99"/>
        <v>0</v>
      </c>
      <c r="Y268" s="181">
        <f t="shared" si="100"/>
        <v>0</v>
      </c>
      <c r="Z268" s="181">
        <f t="shared" si="101"/>
        <v>0</v>
      </c>
      <c r="AA268" s="181">
        <f t="shared" si="102"/>
        <v>0</v>
      </c>
      <c r="AB268" s="181">
        <f t="shared" si="103"/>
        <v>0</v>
      </c>
      <c r="AC268" s="181">
        <f t="shared" si="104"/>
        <v>0</v>
      </c>
      <c r="AD268" s="181">
        <f t="shared" si="105"/>
        <v>0</v>
      </c>
      <c r="AE268" s="181">
        <f t="shared" si="106"/>
        <v>0</v>
      </c>
      <c r="AF268" s="500">
        <f t="shared" si="96"/>
        <v>0</v>
      </c>
      <c r="AG268" s="572">
        <f t="shared" si="107"/>
        <v>0</v>
      </c>
      <c r="AH268" s="217">
        <f t="shared" si="95"/>
        <v>0</v>
      </c>
      <c r="AI268" s="236" t="s">
        <v>3</v>
      </c>
    </row>
    <row r="269" spans="2:35" hidden="1" x14ac:dyDescent="0.2">
      <c r="B269" s="105">
        <v>58</v>
      </c>
      <c r="C269" s="36"/>
      <c r="D269" s="36"/>
      <c r="E269" s="31"/>
      <c r="F269" s="56"/>
      <c r="G269" s="131"/>
      <c r="H269" s="131"/>
      <c r="I269" s="131"/>
      <c r="J269" s="131"/>
      <c r="K269" s="131"/>
      <c r="L269" s="131"/>
      <c r="M269" s="131"/>
      <c r="N269" s="131"/>
      <c r="O269" s="131"/>
      <c r="P269" s="131"/>
      <c r="Q269" s="125"/>
      <c r="R269" s="124"/>
      <c r="S269" s="59"/>
      <c r="T269" s="59"/>
      <c r="U269" s="59"/>
      <c r="V269" s="181">
        <f t="shared" si="97"/>
        <v>0</v>
      </c>
      <c r="W269" s="181">
        <f t="shared" si="98"/>
        <v>0</v>
      </c>
      <c r="X269" s="181">
        <f t="shared" si="99"/>
        <v>0</v>
      </c>
      <c r="Y269" s="181">
        <f t="shared" si="100"/>
        <v>0</v>
      </c>
      <c r="Z269" s="181">
        <f t="shared" si="101"/>
        <v>0</v>
      </c>
      <c r="AA269" s="181">
        <f t="shared" si="102"/>
        <v>0</v>
      </c>
      <c r="AB269" s="181">
        <f t="shared" si="103"/>
        <v>0</v>
      </c>
      <c r="AC269" s="181">
        <f t="shared" si="104"/>
        <v>0</v>
      </c>
      <c r="AD269" s="181">
        <f t="shared" si="105"/>
        <v>0</v>
      </c>
      <c r="AE269" s="181">
        <f t="shared" si="106"/>
        <v>0</v>
      </c>
      <c r="AF269" s="500">
        <f t="shared" si="96"/>
        <v>0</v>
      </c>
      <c r="AG269" s="572">
        <f t="shared" si="107"/>
        <v>0</v>
      </c>
      <c r="AH269" s="217">
        <f t="shared" si="95"/>
        <v>0</v>
      </c>
      <c r="AI269" s="236" t="s">
        <v>3</v>
      </c>
    </row>
    <row r="270" spans="2:35" hidden="1" x14ac:dyDescent="0.2">
      <c r="B270" s="105">
        <v>59</v>
      </c>
      <c r="C270" s="36"/>
      <c r="D270" s="36"/>
      <c r="E270" s="31"/>
      <c r="F270" s="56"/>
      <c r="G270" s="131"/>
      <c r="H270" s="131"/>
      <c r="I270" s="131"/>
      <c r="J270" s="131"/>
      <c r="K270" s="131"/>
      <c r="L270" s="131"/>
      <c r="M270" s="131"/>
      <c r="N270" s="131"/>
      <c r="O270" s="131"/>
      <c r="P270" s="131"/>
      <c r="Q270" s="125"/>
      <c r="R270" s="124"/>
      <c r="S270" s="59"/>
      <c r="T270" s="59"/>
      <c r="U270" s="59"/>
      <c r="V270" s="181">
        <f t="shared" si="97"/>
        <v>0</v>
      </c>
      <c r="W270" s="181">
        <f t="shared" si="98"/>
        <v>0</v>
      </c>
      <c r="X270" s="181">
        <f t="shared" si="99"/>
        <v>0</v>
      </c>
      <c r="Y270" s="181">
        <f t="shared" si="100"/>
        <v>0</v>
      </c>
      <c r="Z270" s="181">
        <f t="shared" si="101"/>
        <v>0</v>
      </c>
      <c r="AA270" s="181">
        <f t="shared" si="102"/>
        <v>0</v>
      </c>
      <c r="AB270" s="181">
        <f t="shared" si="103"/>
        <v>0</v>
      </c>
      <c r="AC270" s="181">
        <f t="shared" si="104"/>
        <v>0</v>
      </c>
      <c r="AD270" s="181">
        <f t="shared" si="105"/>
        <v>0</v>
      </c>
      <c r="AE270" s="181">
        <f t="shared" si="106"/>
        <v>0</v>
      </c>
      <c r="AF270" s="500">
        <f t="shared" si="96"/>
        <v>0</v>
      </c>
      <c r="AG270" s="572">
        <f t="shared" si="107"/>
        <v>0</v>
      </c>
      <c r="AH270" s="217">
        <f t="shared" si="95"/>
        <v>0</v>
      </c>
      <c r="AI270" s="236" t="s">
        <v>3</v>
      </c>
    </row>
    <row r="271" spans="2:35" hidden="1" x14ac:dyDescent="0.2">
      <c r="B271" s="105">
        <v>60</v>
      </c>
      <c r="C271" s="36"/>
      <c r="D271" s="36"/>
      <c r="E271" s="31"/>
      <c r="F271" s="56"/>
      <c r="G271" s="131"/>
      <c r="H271" s="131"/>
      <c r="I271" s="131"/>
      <c r="J271" s="131"/>
      <c r="K271" s="131"/>
      <c r="L271" s="131"/>
      <c r="M271" s="131"/>
      <c r="N271" s="131"/>
      <c r="O271" s="131"/>
      <c r="P271" s="131"/>
      <c r="Q271" s="125"/>
      <c r="R271" s="124"/>
      <c r="S271" s="59"/>
      <c r="T271" s="59"/>
      <c r="U271" s="59"/>
      <c r="V271" s="181">
        <f t="shared" si="97"/>
        <v>0</v>
      </c>
      <c r="W271" s="181">
        <f t="shared" si="98"/>
        <v>0</v>
      </c>
      <c r="X271" s="181">
        <f t="shared" si="99"/>
        <v>0</v>
      </c>
      <c r="Y271" s="181">
        <f t="shared" si="100"/>
        <v>0</v>
      </c>
      <c r="Z271" s="181">
        <f t="shared" si="101"/>
        <v>0</v>
      </c>
      <c r="AA271" s="181">
        <f t="shared" si="102"/>
        <v>0</v>
      </c>
      <c r="AB271" s="181">
        <f t="shared" si="103"/>
        <v>0</v>
      </c>
      <c r="AC271" s="181">
        <f t="shared" si="104"/>
        <v>0</v>
      </c>
      <c r="AD271" s="181">
        <f t="shared" si="105"/>
        <v>0</v>
      </c>
      <c r="AE271" s="181">
        <f t="shared" si="106"/>
        <v>0</v>
      </c>
      <c r="AF271" s="500">
        <f t="shared" si="96"/>
        <v>0</v>
      </c>
      <c r="AG271" s="572">
        <f t="shared" si="107"/>
        <v>0</v>
      </c>
      <c r="AH271" s="217">
        <f t="shared" si="95"/>
        <v>0</v>
      </c>
      <c r="AI271" s="236" t="s">
        <v>3</v>
      </c>
    </row>
    <row r="272" spans="2:35" hidden="1" x14ac:dyDescent="0.2">
      <c r="B272" s="105">
        <v>61</v>
      </c>
      <c r="C272" s="36"/>
      <c r="D272" s="36"/>
      <c r="E272" s="31"/>
      <c r="F272" s="56"/>
      <c r="G272" s="131"/>
      <c r="H272" s="131"/>
      <c r="I272" s="131"/>
      <c r="J272" s="131"/>
      <c r="K272" s="131"/>
      <c r="L272" s="131"/>
      <c r="M272" s="131"/>
      <c r="N272" s="131"/>
      <c r="O272" s="131"/>
      <c r="P272" s="131"/>
      <c r="Q272" s="125"/>
      <c r="R272" s="124"/>
      <c r="S272" s="59"/>
      <c r="T272" s="59"/>
      <c r="U272" s="59"/>
      <c r="V272" s="181">
        <f t="shared" si="97"/>
        <v>0</v>
      </c>
      <c r="W272" s="181">
        <f t="shared" si="98"/>
        <v>0</v>
      </c>
      <c r="X272" s="181">
        <f t="shared" si="99"/>
        <v>0</v>
      </c>
      <c r="Y272" s="181">
        <f t="shared" si="100"/>
        <v>0</v>
      </c>
      <c r="Z272" s="181">
        <f t="shared" si="101"/>
        <v>0</v>
      </c>
      <c r="AA272" s="181">
        <f t="shared" si="102"/>
        <v>0</v>
      </c>
      <c r="AB272" s="181">
        <f t="shared" si="103"/>
        <v>0</v>
      </c>
      <c r="AC272" s="181">
        <f t="shared" si="104"/>
        <v>0</v>
      </c>
      <c r="AD272" s="181">
        <f t="shared" si="105"/>
        <v>0</v>
      </c>
      <c r="AE272" s="181">
        <f t="shared" si="106"/>
        <v>0</v>
      </c>
      <c r="AF272" s="500">
        <f t="shared" si="96"/>
        <v>0</v>
      </c>
      <c r="AG272" s="572">
        <f t="shared" si="107"/>
        <v>0</v>
      </c>
      <c r="AH272" s="217">
        <f t="shared" si="95"/>
        <v>0</v>
      </c>
      <c r="AI272" s="236" t="s">
        <v>3</v>
      </c>
    </row>
    <row r="273" spans="2:35" hidden="1" x14ac:dyDescent="0.2">
      <c r="B273" s="105">
        <v>62</v>
      </c>
      <c r="C273" s="36"/>
      <c r="D273" s="36"/>
      <c r="E273" s="31"/>
      <c r="F273" s="56"/>
      <c r="G273" s="131"/>
      <c r="H273" s="131"/>
      <c r="I273" s="131"/>
      <c r="J273" s="131"/>
      <c r="K273" s="131"/>
      <c r="L273" s="131"/>
      <c r="M273" s="131"/>
      <c r="N273" s="131"/>
      <c r="O273" s="131"/>
      <c r="P273" s="131"/>
      <c r="Q273" s="125"/>
      <c r="R273" s="124"/>
      <c r="S273" s="59"/>
      <c r="T273" s="59"/>
      <c r="U273" s="59"/>
      <c r="V273" s="181">
        <f t="shared" si="97"/>
        <v>0</v>
      </c>
      <c r="W273" s="181">
        <f t="shared" si="98"/>
        <v>0</v>
      </c>
      <c r="X273" s="181">
        <f t="shared" si="99"/>
        <v>0</v>
      </c>
      <c r="Y273" s="181">
        <f t="shared" si="100"/>
        <v>0</v>
      </c>
      <c r="Z273" s="181">
        <f t="shared" si="101"/>
        <v>0</v>
      </c>
      <c r="AA273" s="181">
        <f t="shared" si="102"/>
        <v>0</v>
      </c>
      <c r="AB273" s="181">
        <f t="shared" si="103"/>
        <v>0</v>
      </c>
      <c r="AC273" s="181">
        <f t="shared" si="104"/>
        <v>0</v>
      </c>
      <c r="AD273" s="181">
        <f t="shared" si="105"/>
        <v>0</v>
      </c>
      <c r="AE273" s="181">
        <f t="shared" si="106"/>
        <v>0</v>
      </c>
      <c r="AF273" s="500">
        <f t="shared" si="96"/>
        <v>0</v>
      </c>
      <c r="AG273" s="572">
        <f t="shared" si="107"/>
        <v>0</v>
      </c>
      <c r="AH273" s="217">
        <f t="shared" si="95"/>
        <v>0</v>
      </c>
      <c r="AI273" s="236" t="s">
        <v>3</v>
      </c>
    </row>
    <row r="274" spans="2:35" hidden="1" x14ac:dyDescent="0.2">
      <c r="B274" s="105">
        <v>63</v>
      </c>
      <c r="C274" s="36"/>
      <c r="D274" s="36"/>
      <c r="E274" s="31"/>
      <c r="F274" s="56"/>
      <c r="G274" s="131"/>
      <c r="H274" s="131"/>
      <c r="I274" s="131"/>
      <c r="J274" s="131"/>
      <c r="K274" s="131"/>
      <c r="L274" s="131"/>
      <c r="M274" s="131"/>
      <c r="N274" s="131"/>
      <c r="O274" s="131"/>
      <c r="P274" s="131"/>
      <c r="Q274" s="125"/>
      <c r="R274" s="124"/>
      <c r="S274" s="59"/>
      <c r="T274" s="59"/>
      <c r="U274" s="59"/>
      <c r="V274" s="181">
        <f t="shared" si="97"/>
        <v>0</v>
      </c>
      <c r="W274" s="181">
        <f t="shared" si="98"/>
        <v>0</v>
      </c>
      <c r="X274" s="181">
        <f t="shared" si="99"/>
        <v>0</v>
      </c>
      <c r="Y274" s="181">
        <f t="shared" si="100"/>
        <v>0</v>
      </c>
      <c r="Z274" s="181">
        <f t="shared" si="101"/>
        <v>0</v>
      </c>
      <c r="AA274" s="181">
        <f t="shared" si="102"/>
        <v>0</v>
      </c>
      <c r="AB274" s="181">
        <f t="shared" si="103"/>
        <v>0</v>
      </c>
      <c r="AC274" s="181">
        <f t="shared" si="104"/>
        <v>0</v>
      </c>
      <c r="AD274" s="181">
        <f t="shared" si="105"/>
        <v>0</v>
      </c>
      <c r="AE274" s="181">
        <f t="shared" si="106"/>
        <v>0</v>
      </c>
      <c r="AF274" s="500">
        <f t="shared" si="96"/>
        <v>0</v>
      </c>
      <c r="AG274" s="572">
        <f t="shared" si="107"/>
        <v>0</v>
      </c>
      <c r="AH274" s="217">
        <f t="shared" si="95"/>
        <v>0</v>
      </c>
      <c r="AI274" s="236" t="s">
        <v>3</v>
      </c>
    </row>
    <row r="275" spans="2:35" hidden="1" x14ac:dyDescent="0.2">
      <c r="B275" s="105">
        <v>64</v>
      </c>
      <c r="C275" s="36"/>
      <c r="D275" s="36"/>
      <c r="E275" s="31"/>
      <c r="F275" s="56"/>
      <c r="G275" s="131"/>
      <c r="H275" s="131"/>
      <c r="I275" s="131"/>
      <c r="J275" s="131"/>
      <c r="K275" s="131"/>
      <c r="L275" s="131"/>
      <c r="M275" s="131"/>
      <c r="N275" s="131"/>
      <c r="O275" s="131"/>
      <c r="P275" s="131"/>
      <c r="Q275" s="125"/>
      <c r="R275" s="124"/>
      <c r="S275" s="59"/>
      <c r="T275" s="59"/>
      <c r="U275" s="59"/>
      <c r="V275" s="181">
        <f t="shared" si="97"/>
        <v>0</v>
      </c>
      <c r="W275" s="181">
        <f t="shared" si="98"/>
        <v>0</v>
      </c>
      <c r="X275" s="181">
        <f t="shared" si="99"/>
        <v>0</v>
      </c>
      <c r="Y275" s="181">
        <f t="shared" si="100"/>
        <v>0</v>
      </c>
      <c r="Z275" s="181">
        <f t="shared" si="101"/>
        <v>0</v>
      </c>
      <c r="AA275" s="181">
        <f t="shared" si="102"/>
        <v>0</v>
      </c>
      <c r="AB275" s="181">
        <f t="shared" si="103"/>
        <v>0</v>
      </c>
      <c r="AC275" s="181">
        <f t="shared" si="104"/>
        <v>0</v>
      </c>
      <c r="AD275" s="181">
        <f t="shared" si="105"/>
        <v>0</v>
      </c>
      <c r="AE275" s="181">
        <f t="shared" si="106"/>
        <v>0</v>
      </c>
      <c r="AF275" s="500">
        <f t="shared" si="96"/>
        <v>0</v>
      </c>
      <c r="AG275" s="572">
        <f t="shared" si="107"/>
        <v>0</v>
      </c>
      <c r="AH275" s="217">
        <f t="shared" si="95"/>
        <v>0</v>
      </c>
      <c r="AI275" s="236" t="s">
        <v>3</v>
      </c>
    </row>
    <row r="276" spans="2:35" hidden="1" x14ac:dyDescent="0.2">
      <c r="B276" s="105">
        <v>65</v>
      </c>
      <c r="C276" s="36"/>
      <c r="D276" s="36"/>
      <c r="E276" s="31"/>
      <c r="F276" s="56"/>
      <c r="G276" s="131"/>
      <c r="H276" s="131"/>
      <c r="I276" s="131"/>
      <c r="J276" s="131"/>
      <c r="K276" s="131"/>
      <c r="L276" s="131"/>
      <c r="M276" s="131"/>
      <c r="N276" s="131"/>
      <c r="O276" s="131"/>
      <c r="P276" s="131"/>
      <c r="Q276" s="125"/>
      <c r="R276" s="124"/>
      <c r="S276" s="59"/>
      <c r="T276" s="59"/>
      <c r="U276" s="59"/>
      <c r="V276" s="181">
        <f t="shared" si="97"/>
        <v>0</v>
      </c>
      <c r="W276" s="181">
        <f t="shared" si="98"/>
        <v>0</v>
      </c>
      <c r="X276" s="181">
        <f t="shared" si="99"/>
        <v>0</v>
      </c>
      <c r="Y276" s="181">
        <f t="shared" si="100"/>
        <v>0</v>
      </c>
      <c r="Z276" s="181">
        <f t="shared" si="101"/>
        <v>0</v>
      </c>
      <c r="AA276" s="181">
        <f t="shared" si="102"/>
        <v>0</v>
      </c>
      <c r="AB276" s="181">
        <f t="shared" si="103"/>
        <v>0</v>
      </c>
      <c r="AC276" s="181">
        <f t="shared" si="104"/>
        <v>0</v>
      </c>
      <c r="AD276" s="181">
        <f t="shared" si="105"/>
        <v>0</v>
      </c>
      <c r="AE276" s="181">
        <f t="shared" si="106"/>
        <v>0</v>
      </c>
      <c r="AF276" s="500">
        <f t="shared" si="96"/>
        <v>0</v>
      </c>
      <c r="AG276" s="572">
        <f t="shared" ref="AG276:AG311" si="108">SUM(G276:P276)</f>
        <v>0</v>
      </c>
      <c r="AH276" s="217">
        <f t="shared" ref="AH276:AH311" si="109">IFERROR($AF276/SUM($AF$7,$AF$210,$AF$313,$AF$366,$AF$419,$AF$622),0)</f>
        <v>0</v>
      </c>
      <c r="AI276" s="236" t="s">
        <v>3</v>
      </c>
    </row>
    <row r="277" spans="2:35" hidden="1" x14ac:dyDescent="0.2">
      <c r="B277" s="105">
        <v>66</v>
      </c>
      <c r="C277" s="36"/>
      <c r="D277" s="36"/>
      <c r="E277" s="31"/>
      <c r="F277" s="56"/>
      <c r="G277" s="131"/>
      <c r="H277" s="131"/>
      <c r="I277" s="131"/>
      <c r="J277" s="131"/>
      <c r="K277" s="131"/>
      <c r="L277" s="131"/>
      <c r="M277" s="131"/>
      <c r="N277" s="131"/>
      <c r="O277" s="131"/>
      <c r="P277" s="131"/>
      <c r="Q277" s="125"/>
      <c r="R277" s="124"/>
      <c r="S277" s="59"/>
      <c r="T277" s="59"/>
      <c r="U277" s="59"/>
      <c r="V277" s="181">
        <f t="shared" si="97"/>
        <v>0</v>
      </c>
      <c r="W277" s="181">
        <f t="shared" si="98"/>
        <v>0</v>
      </c>
      <c r="X277" s="181">
        <f t="shared" si="99"/>
        <v>0</v>
      </c>
      <c r="Y277" s="181">
        <f t="shared" si="100"/>
        <v>0</v>
      </c>
      <c r="Z277" s="181">
        <f t="shared" si="101"/>
        <v>0</v>
      </c>
      <c r="AA277" s="181">
        <f t="shared" si="102"/>
        <v>0</v>
      </c>
      <c r="AB277" s="181">
        <f t="shared" si="103"/>
        <v>0</v>
      </c>
      <c r="AC277" s="181">
        <f t="shared" si="104"/>
        <v>0</v>
      </c>
      <c r="AD277" s="181">
        <f t="shared" si="105"/>
        <v>0</v>
      </c>
      <c r="AE277" s="181">
        <f t="shared" si="106"/>
        <v>0</v>
      </c>
      <c r="AF277" s="500">
        <f t="shared" si="96"/>
        <v>0</v>
      </c>
      <c r="AG277" s="572">
        <f t="shared" si="108"/>
        <v>0</v>
      </c>
      <c r="AH277" s="217">
        <f t="shared" si="109"/>
        <v>0</v>
      </c>
      <c r="AI277" s="236" t="s">
        <v>3</v>
      </c>
    </row>
    <row r="278" spans="2:35" hidden="1" x14ac:dyDescent="0.2">
      <c r="B278" s="105">
        <v>67</v>
      </c>
      <c r="C278" s="36"/>
      <c r="D278" s="36"/>
      <c r="E278" s="31"/>
      <c r="F278" s="56"/>
      <c r="G278" s="131"/>
      <c r="H278" s="131"/>
      <c r="I278" s="131"/>
      <c r="J278" s="131"/>
      <c r="K278" s="131"/>
      <c r="L278" s="131"/>
      <c r="M278" s="131"/>
      <c r="N278" s="131"/>
      <c r="O278" s="131"/>
      <c r="P278" s="131"/>
      <c r="Q278" s="125"/>
      <c r="R278" s="124"/>
      <c r="S278" s="59"/>
      <c r="T278" s="59"/>
      <c r="U278" s="59"/>
      <c r="V278" s="181">
        <f t="shared" si="97"/>
        <v>0</v>
      </c>
      <c r="W278" s="181">
        <f t="shared" si="98"/>
        <v>0</v>
      </c>
      <c r="X278" s="181">
        <f t="shared" si="99"/>
        <v>0</v>
      </c>
      <c r="Y278" s="181">
        <f t="shared" si="100"/>
        <v>0</v>
      </c>
      <c r="Z278" s="181">
        <f t="shared" si="101"/>
        <v>0</v>
      </c>
      <c r="AA278" s="181">
        <f t="shared" si="102"/>
        <v>0</v>
      </c>
      <c r="AB278" s="181">
        <f t="shared" si="103"/>
        <v>0</v>
      </c>
      <c r="AC278" s="181">
        <f t="shared" si="104"/>
        <v>0</v>
      </c>
      <c r="AD278" s="181">
        <f t="shared" si="105"/>
        <v>0</v>
      </c>
      <c r="AE278" s="181">
        <f t="shared" si="106"/>
        <v>0</v>
      </c>
      <c r="AF278" s="500">
        <f t="shared" ref="AF278:AF311" si="110">SUM(V278:AE278)</f>
        <v>0</v>
      </c>
      <c r="AG278" s="572">
        <f t="shared" si="108"/>
        <v>0</v>
      </c>
      <c r="AH278" s="217">
        <f t="shared" si="109"/>
        <v>0</v>
      </c>
      <c r="AI278" s="236" t="s">
        <v>3</v>
      </c>
    </row>
    <row r="279" spans="2:35" hidden="1" x14ac:dyDescent="0.2">
      <c r="B279" s="105">
        <v>68</v>
      </c>
      <c r="C279" s="36"/>
      <c r="D279" s="36"/>
      <c r="E279" s="31"/>
      <c r="F279" s="56"/>
      <c r="G279" s="131"/>
      <c r="H279" s="131"/>
      <c r="I279" s="131"/>
      <c r="J279" s="131"/>
      <c r="K279" s="131"/>
      <c r="L279" s="131"/>
      <c r="M279" s="131"/>
      <c r="N279" s="131"/>
      <c r="O279" s="131"/>
      <c r="P279" s="131"/>
      <c r="Q279" s="125"/>
      <c r="R279" s="124"/>
      <c r="S279" s="59"/>
      <c r="T279" s="59"/>
      <c r="U279" s="59"/>
      <c r="V279" s="181">
        <f t="shared" si="97"/>
        <v>0</v>
      </c>
      <c r="W279" s="181">
        <f t="shared" si="98"/>
        <v>0</v>
      </c>
      <c r="X279" s="181">
        <f t="shared" si="99"/>
        <v>0</v>
      </c>
      <c r="Y279" s="181">
        <f t="shared" si="100"/>
        <v>0</v>
      </c>
      <c r="Z279" s="181">
        <f t="shared" si="101"/>
        <v>0</v>
      </c>
      <c r="AA279" s="181">
        <f t="shared" si="102"/>
        <v>0</v>
      </c>
      <c r="AB279" s="181">
        <f t="shared" si="103"/>
        <v>0</v>
      </c>
      <c r="AC279" s="181">
        <f t="shared" si="104"/>
        <v>0</v>
      </c>
      <c r="AD279" s="181">
        <f t="shared" si="105"/>
        <v>0</v>
      </c>
      <c r="AE279" s="181">
        <f t="shared" si="106"/>
        <v>0</v>
      </c>
      <c r="AF279" s="500">
        <f t="shared" si="110"/>
        <v>0</v>
      </c>
      <c r="AG279" s="572">
        <f t="shared" si="108"/>
        <v>0</v>
      </c>
      <c r="AH279" s="217">
        <f t="shared" si="109"/>
        <v>0</v>
      </c>
      <c r="AI279" s="236" t="s">
        <v>3</v>
      </c>
    </row>
    <row r="280" spans="2:35" hidden="1" x14ac:dyDescent="0.2">
      <c r="B280" s="105">
        <v>69</v>
      </c>
      <c r="C280" s="36"/>
      <c r="D280" s="36"/>
      <c r="E280" s="31"/>
      <c r="F280" s="56"/>
      <c r="G280" s="131"/>
      <c r="H280" s="131"/>
      <c r="I280" s="131"/>
      <c r="J280" s="131"/>
      <c r="K280" s="131"/>
      <c r="L280" s="131"/>
      <c r="M280" s="131"/>
      <c r="N280" s="131"/>
      <c r="O280" s="131"/>
      <c r="P280" s="131"/>
      <c r="Q280" s="125"/>
      <c r="R280" s="124"/>
      <c r="S280" s="59"/>
      <c r="T280" s="59"/>
      <c r="U280" s="59"/>
      <c r="V280" s="181">
        <f t="shared" si="97"/>
        <v>0</v>
      </c>
      <c r="W280" s="181">
        <f t="shared" si="98"/>
        <v>0</v>
      </c>
      <c r="X280" s="181">
        <f t="shared" si="99"/>
        <v>0</v>
      </c>
      <c r="Y280" s="181">
        <f t="shared" si="100"/>
        <v>0</v>
      </c>
      <c r="Z280" s="181">
        <f t="shared" si="101"/>
        <v>0</v>
      </c>
      <c r="AA280" s="181">
        <f t="shared" si="102"/>
        <v>0</v>
      </c>
      <c r="AB280" s="181">
        <f t="shared" si="103"/>
        <v>0</v>
      </c>
      <c r="AC280" s="181">
        <f t="shared" si="104"/>
        <v>0</v>
      </c>
      <c r="AD280" s="181">
        <f t="shared" si="105"/>
        <v>0</v>
      </c>
      <c r="AE280" s="181">
        <f t="shared" si="106"/>
        <v>0</v>
      </c>
      <c r="AF280" s="500">
        <f t="shared" si="110"/>
        <v>0</v>
      </c>
      <c r="AG280" s="572">
        <f t="shared" si="108"/>
        <v>0</v>
      </c>
      <c r="AH280" s="217">
        <f t="shared" si="109"/>
        <v>0</v>
      </c>
      <c r="AI280" s="236" t="s">
        <v>3</v>
      </c>
    </row>
    <row r="281" spans="2:35" hidden="1" x14ac:dyDescent="0.2">
      <c r="B281" s="105">
        <v>70</v>
      </c>
      <c r="C281" s="36"/>
      <c r="D281" s="36"/>
      <c r="E281" s="31"/>
      <c r="F281" s="56"/>
      <c r="G281" s="131"/>
      <c r="H281" s="131"/>
      <c r="I281" s="131"/>
      <c r="J281" s="131"/>
      <c r="K281" s="131"/>
      <c r="L281" s="131"/>
      <c r="M281" s="131"/>
      <c r="N281" s="131"/>
      <c r="O281" s="131"/>
      <c r="P281" s="131"/>
      <c r="Q281" s="125"/>
      <c r="R281" s="124"/>
      <c r="S281" s="59"/>
      <c r="T281" s="59"/>
      <c r="U281" s="59"/>
      <c r="V281" s="181">
        <f t="shared" si="97"/>
        <v>0</v>
      </c>
      <c r="W281" s="181">
        <f t="shared" si="98"/>
        <v>0</v>
      </c>
      <c r="X281" s="181">
        <f t="shared" si="99"/>
        <v>0</v>
      </c>
      <c r="Y281" s="181">
        <f t="shared" si="100"/>
        <v>0</v>
      </c>
      <c r="Z281" s="181">
        <f t="shared" si="101"/>
        <v>0</v>
      </c>
      <c r="AA281" s="181">
        <f t="shared" si="102"/>
        <v>0</v>
      </c>
      <c r="AB281" s="181">
        <f t="shared" si="103"/>
        <v>0</v>
      </c>
      <c r="AC281" s="181">
        <f t="shared" si="104"/>
        <v>0</v>
      </c>
      <c r="AD281" s="181">
        <f t="shared" si="105"/>
        <v>0</v>
      </c>
      <c r="AE281" s="181">
        <f t="shared" si="106"/>
        <v>0</v>
      </c>
      <c r="AF281" s="500">
        <f t="shared" si="110"/>
        <v>0</v>
      </c>
      <c r="AG281" s="572">
        <f t="shared" si="108"/>
        <v>0</v>
      </c>
      <c r="AH281" s="217">
        <f t="shared" si="109"/>
        <v>0</v>
      </c>
      <c r="AI281" s="236" t="s">
        <v>3</v>
      </c>
    </row>
    <row r="282" spans="2:35" hidden="1" x14ac:dyDescent="0.2">
      <c r="B282" s="105">
        <v>71</v>
      </c>
      <c r="C282" s="36"/>
      <c r="D282" s="36"/>
      <c r="E282" s="31"/>
      <c r="F282" s="56"/>
      <c r="G282" s="131"/>
      <c r="H282" s="131"/>
      <c r="I282" s="131"/>
      <c r="J282" s="131"/>
      <c r="K282" s="131"/>
      <c r="L282" s="131"/>
      <c r="M282" s="131"/>
      <c r="N282" s="131"/>
      <c r="O282" s="131"/>
      <c r="P282" s="131"/>
      <c r="Q282" s="125"/>
      <c r="R282" s="124"/>
      <c r="S282" s="59"/>
      <c r="T282" s="59"/>
      <c r="U282" s="59"/>
      <c r="V282" s="181">
        <f t="shared" si="97"/>
        <v>0</v>
      </c>
      <c r="W282" s="181">
        <f t="shared" si="98"/>
        <v>0</v>
      </c>
      <c r="X282" s="181">
        <f t="shared" si="99"/>
        <v>0</v>
      </c>
      <c r="Y282" s="181">
        <f t="shared" si="100"/>
        <v>0</v>
      </c>
      <c r="Z282" s="181">
        <f t="shared" si="101"/>
        <v>0</v>
      </c>
      <c r="AA282" s="181">
        <f t="shared" si="102"/>
        <v>0</v>
      </c>
      <c r="AB282" s="181">
        <f t="shared" si="103"/>
        <v>0</v>
      </c>
      <c r="AC282" s="181">
        <f t="shared" si="104"/>
        <v>0</v>
      </c>
      <c r="AD282" s="181">
        <f t="shared" si="105"/>
        <v>0</v>
      </c>
      <c r="AE282" s="181">
        <f t="shared" si="106"/>
        <v>0</v>
      </c>
      <c r="AF282" s="500">
        <f t="shared" si="110"/>
        <v>0</v>
      </c>
      <c r="AG282" s="572">
        <f t="shared" si="108"/>
        <v>0</v>
      </c>
      <c r="AH282" s="217">
        <f t="shared" si="109"/>
        <v>0</v>
      </c>
      <c r="AI282" s="236" t="s">
        <v>3</v>
      </c>
    </row>
    <row r="283" spans="2:35" hidden="1" x14ac:dyDescent="0.2">
      <c r="B283" s="105">
        <v>72</v>
      </c>
      <c r="C283" s="36"/>
      <c r="D283" s="36"/>
      <c r="E283" s="31"/>
      <c r="F283" s="56"/>
      <c r="G283" s="131"/>
      <c r="H283" s="131"/>
      <c r="I283" s="131"/>
      <c r="J283" s="131"/>
      <c r="K283" s="131"/>
      <c r="L283" s="131"/>
      <c r="M283" s="131"/>
      <c r="N283" s="131"/>
      <c r="O283" s="131"/>
      <c r="P283" s="131"/>
      <c r="Q283" s="125"/>
      <c r="R283" s="124"/>
      <c r="S283" s="59"/>
      <c r="T283" s="59"/>
      <c r="U283" s="59"/>
      <c r="V283" s="181">
        <f t="shared" si="97"/>
        <v>0</v>
      </c>
      <c r="W283" s="181">
        <f t="shared" si="98"/>
        <v>0</v>
      </c>
      <c r="X283" s="181">
        <f t="shared" si="99"/>
        <v>0</v>
      </c>
      <c r="Y283" s="181">
        <f t="shared" si="100"/>
        <v>0</v>
      </c>
      <c r="Z283" s="181">
        <f t="shared" si="101"/>
        <v>0</v>
      </c>
      <c r="AA283" s="181">
        <f t="shared" si="102"/>
        <v>0</v>
      </c>
      <c r="AB283" s="181">
        <f t="shared" si="103"/>
        <v>0</v>
      </c>
      <c r="AC283" s="181">
        <f t="shared" si="104"/>
        <v>0</v>
      </c>
      <c r="AD283" s="181">
        <f t="shared" si="105"/>
        <v>0</v>
      </c>
      <c r="AE283" s="181">
        <f t="shared" si="106"/>
        <v>0</v>
      </c>
      <c r="AF283" s="500">
        <f t="shared" si="110"/>
        <v>0</v>
      </c>
      <c r="AG283" s="572">
        <f t="shared" si="108"/>
        <v>0</v>
      </c>
      <c r="AH283" s="217">
        <f t="shared" si="109"/>
        <v>0</v>
      </c>
      <c r="AI283" s="236" t="s">
        <v>3</v>
      </c>
    </row>
    <row r="284" spans="2:35" hidden="1" x14ac:dyDescent="0.2">
      <c r="B284" s="105">
        <v>73</v>
      </c>
      <c r="C284" s="36"/>
      <c r="D284" s="36"/>
      <c r="E284" s="31"/>
      <c r="F284" s="56"/>
      <c r="G284" s="131"/>
      <c r="H284" s="131"/>
      <c r="I284" s="131"/>
      <c r="J284" s="131"/>
      <c r="K284" s="131"/>
      <c r="L284" s="131"/>
      <c r="M284" s="131"/>
      <c r="N284" s="131"/>
      <c r="O284" s="131"/>
      <c r="P284" s="131"/>
      <c r="Q284" s="125"/>
      <c r="R284" s="124"/>
      <c r="S284" s="59"/>
      <c r="T284" s="59"/>
      <c r="U284" s="59"/>
      <c r="V284" s="181">
        <f t="shared" si="97"/>
        <v>0</v>
      </c>
      <c r="W284" s="181">
        <f t="shared" si="98"/>
        <v>0</v>
      </c>
      <c r="X284" s="181">
        <f t="shared" si="99"/>
        <v>0</v>
      </c>
      <c r="Y284" s="181">
        <f t="shared" si="100"/>
        <v>0</v>
      </c>
      <c r="Z284" s="181">
        <f t="shared" si="101"/>
        <v>0</v>
      </c>
      <c r="AA284" s="181">
        <f t="shared" si="102"/>
        <v>0</v>
      </c>
      <c r="AB284" s="181">
        <f t="shared" si="103"/>
        <v>0</v>
      </c>
      <c r="AC284" s="181">
        <f t="shared" si="104"/>
        <v>0</v>
      </c>
      <c r="AD284" s="181">
        <f t="shared" si="105"/>
        <v>0</v>
      </c>
      <c r="AE284" s="181">
        <f t="shared" si="106"/>
        <v>0</v>
      </c>
      <c r="AF284" s="500">
        <f t="shared" si="110"/>
        <v>0</v>
      </c>
      <c r="AG284" s="572">
        <f t="shared" si="108"/>
        <v>0</v>
      </c>
      <c r="AH284" s="217">
        <f t="shared" si="109"/>
        <v>0</v>
      </c>
      <c r="AI284" s="236" t="s">
        <v>3</v>
      </c>
    </row>
    <row r="285" spans="2:35" hidden="1" x14ac:dyDescent="0.2">
      <c r="B285" s="105">
        <v>74</v>
      </c>
      <c r="C285" s="36"/>
      <c r="D285" s="36"/>
      <c r="E285" s="31"/>
      <c r="F285" s="56"/>
      <c r="G285" s="131"/>
      <c r="H285" s="131"/>
      <c r="I285" s="131"/>
      <c r="J285" s="131"/>
      <c r="K285" s="131"/>
      <c r="L285" s="131"/>
      <c r="M285" s="131"/>
      <c r="N285" s="131"/>
      <c r="O285" s="131"/>
      <c r="P285" s="131"/>
      <c r="Q285" s="125"/>
      <c r="R285" s="124"/>
      <c r="S285" s="59"/>
      <c r="T285" s="59"/>
      <c r="U285" s="59"/>
      <c r="V285" s="181">
        <f t="shared" si="97"/>
        <v>0</v>
      </c>
      <c r="W285" s="181">
        <f t="shared" si="98"/>
        <v>0</v>
      </c>
      <c r="X285" s="181">
        <f t="shared" si="99"/>
        <v>0</v>
      </c>
      <c r="Y285" s="181">
        <f t="shared" si="100"/>
        <v>0</v>
      </c>
      <c r="Z285" s="181">
        <f t="shared" si="101"/>
        <v>0</v>
      </c>
      <c r="AA285" s="181">
        <f t="shared" si="102"/>
        <v>0</v>
      </c>
      <c r="AB285" s="181">
        <f t="shared" si="103"/>
        <v>0</v>
      </c>
      <c r="AC285" s="181">
        <f t="shared" si="104"/>
        <v>0</v>
      </c>
      <c r="AD285" s="181">
        <f t="shared" si="105"/>
        <v>0</v>
      </c>
      <c r="AE285" s="181">
        <f t="shared" si="106"/>
        <v>0</v>
      </c>
      <c r="AF285" s="500">
        <f t="shared" si="110"/>
        <v>0</v>
      </c>
      <c r="AG285" s="572">
        <f t="shared" si="108"/>
        <v>0</v>
      </c>
      <c r="AH285" s="217">
        <f t="shared" si="109"/>
        <v>0</v>
      </c>
      <c r="AI285" s="236" t="s">
        <v>3</v>
      </c>
    </row>
    <row r="286" spans="2:35" hidden="1" x14ac:dyDescent="0.2">
      <c r="B286" s="105">
        <v>75</v>
      </c>
      <c r="C286" s="36"/>
      <c r="D286" s="36"/>
      <c r="E286" s="31"/>
      <c r="F286" s="56"/>
      <c r="G286" s="131"/>
      <c r="H286" s="131"/>
      <c r="I286" s="131"/>
      <c r="J286" s="131"/>
      <c r="K286" s="131"/>
      <c r="L286" s="131"/>
      <c r="M286" s="131"/>
      <c r="N286" s="131"/>
      <c r="O286" s="131"/>
      <c r="P286" s="131"/>
      <c r="Q286" s="125"/>
      <c r="R286" s="124"/>
      <c r="S286" s="59"/>
      <c r="T286" s="59"/>
      <c r="U286" s="59"/>
      <c r="V286" s="181">
        <f t="shared" si="97"/>
        <v>0</v>
      </c>
      <c r="W286" s="181">
        <f t="shared" si="98"/>
        <v>0</v>
      </c>
      <c r="X286" s="181">
        <f t="shared" si="99"/>
        <v>0</v>
      </c>
      <c r="Y286" s="181">
        <f t="shared" si="100"/>
        <v>0</v>
      </c>
      <c r="Z286" s="181">
        <f t="shared" si="101"/>
        <v>0</v>
      </c>
      <c r="AA286" s="181">
        <f t="shared" si="102"/>
        <v>0</v>
      </c>
      <c r="AB286" s="181">
        <f t="shared" si="103"/>
        <v>0</v>
      </c>
      <c r="AC286" s="181">
        <f t="shared" si="104"/>
        <v>0</v>
      </c>
      <c r="AD286" s="181">
        <f t="shared" si="105"/>
        <v>0</v>
      </c>
      <c r="AE286" s="181">
        <f t="shared" si="106"/>
        <v>0</v>
      </c>
      <c r="AF286" s="500">
        <f t="shared" si="110"/>
        <v>0</v>
      </c>
      <c r="AG286" s="572">
        <f t="shared" si="108"/>
        <v>0</v>
      </c>
      <c r="AH286" s="217">
        <f t="shared" si="109"/>
        <v>0</v>
      </c>
      <c r="AI286" s="236" t="s">
        <v>3</v>
      </c>
    </row>
    <row r="287" spans="2:35" hidden="1" x14ac:dyDescent="0.2">
      <c r="B287" s="105">
        <v>76</v>
      </c>
      <c r="C287" s="36"/>
      <c r="D287" s="36"/>
      <c r="E287" s="31"/>
      <c r="F287" s="56"/>
      <c r="G287" s="131"/>
      <c r="H287" s="131"/>
      <c r="I287" s="131"/>
      <c r="J287" s="131"/>
      <c r="K287" s="131"/>
      <c r="L287" s="131"/>
      <c r="M287" s="131"/>
      <c r="N287" s="131"/>
      <c r="O287" s="131"/>
      <c r="P287" s="131"/>
      <c r="Q287" s="125"/>
      <c r="R287" s="124"/>
      <c r="S287" s="59"/>
      <c r="T287" s="59"/>
      <c r="U287" s="59"/>
      <c r="V287" s="181">
        <f t="shared" si="97"/>
        <v>0</v>
      </c>
      <c r="W287" s="181">
        <f t="shared" si="98"/>
        <v>0</v>
      </c>
      <c r="X287" s="181">
        <f t="shared" si="99"/>
        <v>0</v>
      </c>
      <c r="Y287" s="181">
        <f t="shared" si="100"/>
        <v>0</v>
      </c>
      <c r="Z287" s="181">
        <f t="shared" si="101"/>
        <v>0</v>
      </c>
      <c r="AA287" s="181">
        <f t="shared" si="102"/>
        <v>0</v>
      </c>
      <c r="AB287" s="181">
        <f t="shared" si="103"/>
        <v>0</v>
      </c>
      <c r="AC287" s="181">
        <f t="shared" si="104"/>
        <v>0</v>
      </c>
      <c r="AD287" s="181">
        <f t="shared" si="105"/>
        <v>0</v>
      </c>
      <c r="AE287" s="181">
        <f t="shared" si="106"/>
        <v>0</v>
      </c>
      <c r="AF287" s="500">
        <f t="shared" si="110"/>
        <v>0</v>
      </c>
      <c r="AG287" s="572">
        <f t="shared" si="108"/>
        <v>0</v>
      </c>
      <c r="AH287" s="217">
        <f t="shared" si="109"/>
        <v>0</v>
      </c>
      <c r="AI287" s="236" t="s">
        <v>3</v>
      </c>
    </row>
    <row r="288" spans="2:35" hidden="1" x14ac:dyDescent="0.2">
      <c r="B288" s="105">
        <v>77</v>
      </c>
      <c r="C288" s="36"/>
      <c r="D288" s="36"/>
      <c r="E288" s="31"/>
      <c r="F288" s="56"/>
      <c r="G288" s="131"/>
      <c r="H288" s="131"/>
      <c r="I288" s="131"/>
      <c r="J288" s="131"/>
      <c r="K288" s="131"/>
      <c r="L288" s="131"/>
      <c r="M288" s="131"/>
      <c r="N288" s="131"/>
      <c r="O288" s="131"/>
      <c r="P288" s="131"/>
      <c r="Q288" s="125"/>
      <c r="R288" s="124"/>
      <c r="S288" s="59"/>
      <c r="T288" s="59"/>
      <c r="U288" s="59"/>
      <c r="V288" s="181">
        <f t="shared" si="97"/>
        <v>0</v>
      </c>
      <c r="W288" s="181">
        <f t="shared" si="98"/>
        <v>0</v>
      </c>
      <c r="X288" s="181">
        <f t="shared" si="99"/>
        <v>0</v>
      </c>
      <c r="Y288" s="181">
        <f t="shared" si="100"/>
        <v>0</v>
      </c>
      <c r="Z288" s="181">
        <f t="shared" si="101"/>
        <v>0</v>
      </c>
      <c r="AA288" s="181">
        <f t="shared" si="102"/>
        <v>0</v>
      </c>
      <c r="AB288" s="181">
        <f t="shared" si="103"/>
        <v>0</v>
      </c>
      <c r="AC288" s="181">
        <f t="shared" si="104"/>
        <v>0</v>
      </c>
      <c r="AD288" s="181">
        <f t="shared" si="105"/>
        <v>0</v>
      </c>
      <c r="AE288" s="181">
        <f t="shared" si="106"/>
        <v>0</v>
      </c>
      <c r="AF288" s="500">
        <f t="shared" si="110"/>
        <v>0</v>
      </c>
      <c r="AG288" s="572">
        <f t="shared" si="108"/>
        <v>0</v>
      </c>
      <c r="AH288" s="217">
        <f t="shared" si="109"/>
        <v>0</v>
      </c>
      <c r="AI288" s="236" t="s">
        <v>3</v>
      </c>
    </row>
    <row r="289" spans="2:35" hidden="1" x14ac:dyDescent="0.2">
      <c r="B289" s="105">
        <v>78</v>
      </c>
      <c r="C289" s="36"/>
      <c r="D289" s="36"/>
      <c r="E289" s="31"/>
      <c r="F289" s="56"/>
      <c r="G289" s="131"/>
      <c r="H289" s="131"/>
      <c r="I289" s="131"/>
      <c r="J289" s="131"/>
      <c r="K289" s="131"/>
      <c r="L289" s="131"/>
      <c r="M289" s="131"/>
      <c r="N289" s="131"/>
      <c r="O289" s="131"/>
      <c r="P289" s="131"/>
      <c r="Q289" s="125"/>
      <c r="R289" s="124"/>
      <c r="S289" s="59"/>
      <c r="T289" s="59"/>
      <c r="U289" s="59"/>
      <c r="V289" s="181">
        <f t="shared" si="97"/>
        <v>0</v>
      </c>
      <c r="W289" s="181">
        <f t="shared" si="98"/>
        <v>0</v>
      </c>
      <c r="X289" s="181">
        <f t="shared" si="99"/>
        <v>0</v>
      </c>
      <c r="Y289" s="181">
        <f t="shared" si="100"/>
        <v>0</v>
      </c>
      <c r="Z289" s="181">
        <f t="shared" si="101"/>
        <v>0</v>
      </c>
      <c r="AA289" s="181">
        <f t="shared" si="102"/>
        <v>0</v>
      </c>
      <c r="AB289" s="181">
        <f t="shared" si="103"/>
        <v>0</v>
      </c>
      <c r="AC289" s="181">
        <f t="shared" si="104"/>
        <v>0</v>
      </c>
      <c r="AD289" s="181">
        <f t="shared" si="105"/>
        <v>0</v>
      </c>
      <c r="AE289" s="181">
        <f t="shared" si="106"/>
        <v>0</v>
      </c>
      <c r="AF289" s="500">
        <f t="shared" si="110"/>
        <v>0</v>
      </c>
      <c r="AG289" s="572">
        <f t="shared" si="108"/>
        <v>0</v>
      </c>
      <c r="AH289" s="217">
        <f t="shared" si="109"/>
        <v>0</v>
      </c>
      <c r="AI289" s="236" t="s">
        <v>3</v>
      </c>
    </row>
    <row r="290" spans="2:35" hidden="1" x14ac:dyDescent="0.2">
      <c r="B290" s="105">
        <v>79</v>
      </c>
      <c r="C290" s="36"/>
      <c r="D290" s="36"/>
      <c r="E290" s="31"/>
      <c r="F290" s="56"/>
      <c r="G290" s="131"/>
      <c r="H290" s="131"/>
      <c r="I290" s="131"/>
      <c r="J290" s="131"/>
      <c r="K290" s="131"/>
      <c r="L290" s="131"/>
      <c r="M290" s="131"/>
      <c r="N290" s="131"/>
      <c r="O290" s="131"/>
      <c r="P290" s="131"/>
      <c r="Q290" s="125"/>
      <c r="R290" s="124"/>
      <c r="S290" s="59"/>
      <c r="T290" s="59"/>
      <c r="U290" s="59"/>
      <c r="V290" s="181">
        <f t="shared" si="97"/>
        <v>0</v>
      </c>
      <c r="W290" s="181">
        <f t="shared" si="98"/>
        <v>0</v>
      </c>
      <c r="X290" s="181">
        <f t="shared" si="99"/>
        <v>0</v>
      </c>
      <c r="Y290" s="181">
        <f t="shared" si="100"/>
        <v>0</v>
      </c>
      <c r="Z290" s="181">
        <f t="shared" si="101"/>
        <v>0</v>
      </c>
      <c r="AA290" s="181">
        <f t="shared" si="102"/>
        <v>0</v>
      </c>
      <c r="AB290" s="181">
        <f t="shared" si="103"/>
        <v>0</v>
      </c>
      <c r="AC290" s="181">
        <f t="shared" si="104"/>
        <v>0</v>
      </c>
      <c r="AD290" s="181">
        <f t="shared" si="105"/>
        <v>0</v>
      </c>
      <c r="AE290" s="181">
        <f t="shared" si="106"/>
        <v>0</v>
      </c>
      <c r="AF290" s="500">
        <f t="shared" si="110"/>
        <v>0</v>
      </c>
      <c r="AG290" s="572">
        <f t="shared" si="108"/>
        <v>0</v>
      </c>
      <c r="AH290" s="217">
        <f t="shared" si="109"/>
        <v>0</v>
      </c>
      <c r="AI290" s="236" t="s">
        <v>3</v>
      </c>
    </row>
    <row r="291" spans="2:35" hidden="1" x14ac:dyDescent="0.2">
      <c r="B291" s="105">
        <v>80</v>
      </c>
      <c r="C291" s="36"/>
      <c r="D291" s="36"/>
      <c r="E291" s="31"/>
      <c r="F291" s="56"/>
      <c r="G291" s="131"/>
      <c r="H291" s="131"/>
      <c r="I291" s="131"/>
      <c r="J291" s="131"/>
      <c r="K291" s="131"/>
      <c r="L291" s="131"/>
      <c r="M291" s="131"/>
      <c r="N291" s="131"/>
      <c r="O291" s="131"/>
      <c r="P291" s="131"/>
      <c r="Q291" s="125"/>
      <c r="R291" s="124"/>
      <c r="S291" s="59"/>
      <c r="T291" s="59"/>
      <c r="U291" s="59"/>
      <c r="V291" s="181">
        <f t="shared" ref="V291:V311" si="111">$F291*G291</f>
        <v>0</v>
      </c>
      <c r="W291" s="181">
        <f t="shared" ref="W291:W311" si="112">$F291*H291</f>
        <v>0</v>
      </c>
      <c r="X291" s="181">
        <f t="shared" ref="X291:X311" si="113">$F291*I291</f>
        <v>0</v>
      </c>
      <c r="Y291" s="181">
        <f t="shared" ref="Y291:Y311" si="114">$F291*J291</f>
        <v>0</v>
      </c>
      <c r="Z291" s="181">
        <f t="shared" ref="Z291:Z311" si="115">$F291*K291</f>
        <v>0</v>
      </c>
      <c r="AA291" s="181">
        <f t="shared" ref="AA291:AA311" si="116">$F291*L291</f>
        <v>0</v>
      </c>
      <c r="AB291" s="181">
        <f t="shared" ref="AB291:AB311" si="117">$F291*M291</f>
        <v>0</v>
      </c>
      <c r="AC291" s="181">
        <f t="shared" ref="AC291:AC311" si="118">$F291*N291</f>
        <v>0</v>
      </c>
      <c r="AD291" s="181">
        <f t="shared" ref="AD291:AD311" si="119">$F291*O291</f>
        <v>0</v>
      </c>
      <c r="AE291" s="181">
        <f t="shared" ref="AE291:AE311" si="120">$F291*P291</f>
        <v>0</v>
      </c>
      <c r="AF291" s="500">
        <f t="shared" si="110"/>
        <v>0</v>
      </c>
      <c r="AG291" s="572">
        <f t="shared" si="108"/>
        <v>0</v>
      </c>
      <c r="AH291" s="217">
        <f t="shared" si="109"/>
        <v>0</v>
      </c>
      <c r="AI291" s="236" t="s">
        <v>3</v>
      </c>
    </row>
    <row r="292" spans="2:35" hidden="1" x14ac:dyDescent="0.2">
      <c r="B292" s="105">
        <v>81</v>
      </c>
      <c r="C292" s="36"/>
      <c r="D292" s="36"/>
      <c r="E292" s="31"/>
      <c r="F292" s="56"/>
      <c r="G292" s="131"/>
      <c r="H292" s="131"/>
      <c r="I292" s="131"/>
      <c r="J292" s="131"/>
      <c r="K292" s="131"/>
      <c r="L292" s="131"/>
      <c r="M292" s="131"/>
      <c r="N292" s="131"/>
      <c r="O292" s="131"/>
      <c r="P292" s="131"/>
      <c r="Q292" s="125"/>
      <c r="R292" s="124"/>
      <c r="S292" s="59"/>
      <c r="T292" s="59"/>
      <c r="U292" s="59"/>
      <c r="V292" s="181">
        <f t="shared" si="111"/>
        <v>0</v>
      </c>
      <c r="W292" s="181">
        <f t="shared" si="112"/>
        <v>0</v>
      </c>
      <c r="X292" s="181">
        <f t="shared" si="113"/>
        <v>0</v>
      </c>
      <c r="Y292" s="181">
        <f t="shared" si="114"/>
        <v>0</v>
      </c>
      <c r="Z292" s="181">
        <f t="shared" si="115"/>
        <v>0</v>
      </c>
      <c r="AA292" s="181">
        <f t="shared" si="116"/>
        <v>0</v>
      </c>
      <c r="AB292" s="181">
        <f t="shared" si="117"/>
        <v>0</v>
      </c>
      <c r="AC292" s="181">
        <f t="shared" si="118"/>
        <v>0</v>
      </c>
      <c r="AD292" s="181">
        <f t="shared" si="119"/>
        <v>0</v>
      </c>
      <c r="AE292" s="181">
        <f t="shared" si="120"/>
        <v>0</v>
      </c>
      <c r="AF292" s="500">
        <f t="shared" si="110"/>
        <v>0</v>
      </c>
      <c r="AG292" s="572">
        <f t="shared" si="108"/>
        <v>0</v>
      </c>
      <c r="AH292" s="217">
        <f t="shared" si="109"/>
        <v>0</v>
      </c>
      <c r="AI292" s="236" t="s">
        <v>3</v>
      </c>
    </row>
    <row r="293" spans="2:35" hidden="1" x14ac:dyDescent="0.2">
      <c r="B293" s="105">
        <v>82</v>
      </c>
      <c r="C293" s="36"/>
      <c r="D293" s="36"/>
      <c r="E293" s="31"/>
      <c r="F293" s="56"/>
      <c r="G293" s="131"/>
      <c r="H293" s="131"/>
      <c r="I293" s="131"/>
      <c r="J293" s="131"/>
      <c r="K293" s="131"/>
      <c r="L293" s="131"/>
      <c r="M293" s="131"/>
      <c r="N293" s="131"/>
      <c r="O293" s="131"/>
      <c r="P293" s="131"/>
      <c r="Q293" s="125"/>
      <c r="R293" s="124"/>
      <c r="S293" s="59"/>
      <c r="T293" s="59"/>
      <c r="U293" s="59"/>
      <c r="V293" s="181">
        <f t="shared" si="111"/>
        <v>0</v>
      </c>
      <c r="W293" s="181">
        <f t="shared" si="112"/>
        <v>0</v>
      </c>
      <c r="X293" s="181">
        <f t="shared" si="113"/>
        <v>0</v>
      </c>
      <c r="Y293" s="181">
        <f t="shared" si="114"/>
        <v>0</v>
      </c>
      <c r="Z293" s="181">
        <f t="shared" si="115"/>
        <v>0</v>
      </c>
      <c r="AA293" s="181">
        <f t="shared" si="116"/>
        <v>0</v>
      </c>
      <c r="AB293" s="181">
        <f t="shared" si="117"/>
        <v>0</v>
      </c>
      <c r="AC293" s="181">
        <f t="shared" si="118"/>
        <v>0</v>
      </c>
      <c r="AD293" s="181">
        <f t="shared" si="119"/>
        <v>0</v>
      </c>
      <c r="AE293" s="181">
        <f t="shared" si="120"/>
        <v>0</v>
      </c>
      <c r="AF293" s="500">
        <f t="shared" si="110"/>
        <v>0</v>
      </c>
      <c r="AG293" s="572">
        <f t="shared" si="108"/>
        <v>0</v>
      </c>
      <c r="AH293" s="217">
        <f t="shared" si="109"/>
        <v>0</v>
      </c>
      <c r="AI293" s="236" t="s">
        <v>3</v>
      </c>
    </row>
    <row r="294" spans="2:35" hidden="1" x14ac:dyDescent="0.2">
      <c r="B294" s="105">
        <v>83</v>
      </c>
      <c r="C294" s="36"/>
      <c r="D294" s="36"/>
      <c r="E294" s="31"/>
      <c r="F294" s="56"/>
      <c r="G294" s="131"/>
      <c r="H294" s="131"/>
      <c r="I294" s="131"/>
      <c r="J294" s="131"/>
      <c r="K294" s="131"/>
      <c r="L294" s="131"/>
      <c r="M294" s="131"/>
      <c r="N294" s="131"/>
      <c r="O294" s="131"/>
      <c r="P294" s="131"/>
      <c r="Q294" s="125"/>
      <c r="R294" s="124"/>
      <c r="S294" s="59"/>
      <c r="T294" s="59"/>
      <c r="U294" s="59"/>
      <c r="V294" s="181">
        <f t="shared" si="111"/>
        <v>0</v>
      </c>
      <c r="W294" s="181">
        <f t="shared" si="112"/>
        <v>0</v>
      </c>
      <c r="X294" s="181">
        <f t="shared" si="113"/>
        <v>0</v>
      </c>
      <c r="Y294" s="181">
        <f t="shared" si="114"/>
        <v>0</v>
      </c>
      <c r="Z294" s="181">
        <f t="shared" si="115"/>
        <v>0</v>
      </c>
      <c r="AA294" s="181">
        <f t="shared" si="116"/>
        <v>0</v>
      </c>
      <c r="AB294" s="181">
        <f t="shared" si="117"/>
        <v>0</v>
      </c>
      <c r="AC294" s="181">
        <f t="shared" si="118"/>
        <v>0</v>
      </c>
      <c r="AD294" s="181">
        <f t="shared" si="119"/>
        <v>0</v>
      </c>
      <c r="AE294" s="181">
        <f t="shared" si="120"/>
        <v>0</v>
      </c>
      <c r="AF294" s="500">
        <f t="shared" si="110"/>
        <v>0</v>
      </c>
      <c r="AG294" s="572">
        <f t="shared" si="108"/>
        <v>0</v>
      </c>
      <c r="AH294" s="217">
        <f t="shared" si="109"/>
        <v>0</v>
      </c>
      <c r="AI294" s="236" t="s">
        <v>3</v>
      </c>
    </row>
    <row r="295" spans="2:35" hidden="1" x14ac:dyDescent="0.2">
      <c r="B295" s="105">
        <v>84</v>
      </c>
      <c r="C295" s="36"/>
      <c r="D295" s="36"/>
      <c r="E295" s="31"/>
      <c r="F295" s="56"/>
      <c r="G295" s="131"/>
      <c r="H295" s="131"/>
      <c r="I295" s="131"/>
      <c r="J295" s="131"/>
      <c r="K295" s="131"/>
      <c r="L295" s="131"/>
      <c r="M295" s="131"/>
      <c r="N295" s="131"/>
      <c r="O295" s="131"/>
      <c r="P295" s="131"/>
      <c r="Q295" s="125"/>
      <c r="R295" s="124"/>
      <c r="S295" s="59"/>
      <c r="T295" s="59"/>
      <c r="U295" s="59"/>
      <c r="V295" s="181">
        <f t="shared" si="111"/>
        <v>0</v>
      </c>
      <c r="W295" s="181">
        <f t="shared" si="112"/>
        <v>0</v>
      </c>
      <c r="X295" s="181">
        <f t="shared" si="113"/>
        <v>0</v>
      </c>
      <c r="Y295" s="181">
        <f t="shared" si="114"/>
        <v>0</v>
      </c>
      <c r="Z295" s="181">
        <f t="shared" si="115"/>
        <v>0</v>
      </c>
      <c r="AA295" s="181">
        <f t="shared" si="116"/>
        <v>0</v>
      </c>
      <c r="AB295" s="181">
        <f t="shared" si="117"/>
        <v>0</v>
      </c>
      <c r="AC295" s="181">
        <f t="shared" si="118"/>
        <v>0</v>
      </c>
      <c r="AD295" s="181">
        <f t="shared" si="119"/>
        <v>0</v>
      </c>
      <c r="AE295" s="181">
        <f t="shared" si="120"/>
        <v>0</v>
      </c>
      <c r="AF295" s="500">
        <f t="shared" si="110"/>
        <v>0</v>
      </c>
      <c r="AG295" s="572">
        <f t="shared" si="108"/>
        <v>0</v>
      </c>
      <c r="AH295" s="217">
        <f t="shared" si="109"/>
        <v>0</v>
      </c>
      <c r="AI295" s="236" t="s">
        <v>3</v>
      </c>
    </row>
    <row r="296" spans="2:35" hidden="1" x14ac:dyDescent="0.2">
      <c r="B296" s="105">
        <v>85</v>
      </c>
      <c r="C296" s="36"/>
      <c r="D296" s="36"/>
      <c r="E296" s="31"/>
      <c r="F296" s="56"/>
      <c r="G296" s="131"/>
      <c r="H296" s="131"/>
      <c r="I296" s="131"/>
      <c r="J296" s="131"/>
      <c r="K296" s="131"/>
      <c r="L296" s="131"/>
      <c r="M296" s="131"/>
      <c r="N296" s="131"/>
      <c r="O296" s="131"/>
      <c r="P296" s="131"/>
      <c r="Q296" s="125"/>
      <c r="R296" s="124"/>
      <c r="S296" s="59"/>
      <c r="T296" s="59"/>
      <c r="U296" s="59"/>
      <c r="V296" s="181">
        <f t="shared" si="111"/>
        <v>0</v>
      </c>
      <c r="W296" s="181">
        <f t="shared" si="112"/>
        <v>0</v>
      </c>
      <c r="X296" s="181">
        <f t="shared" si="113"/>
        <v>0</v>
      </c>
      <c r="Y296" s="181">
        <f t="shared" si="114"/>
        <v>0</v>
      </c>
      <c r="Z296" s="181">
        <f t="shared" si="115"/>
        <v>0</v>
      </c>
      <c r="AA296" s="181">
        <f t="shared" si="116"/>
        <v>0</v>
      </c>
      <c r="AB296" s="181">
        <f t="shared" si="117"/>
        <v>0</v>
      </c>
      <c r="AC296" s="181">
        <f t="shared" si="118"/>
        <v>0</v>
      </c>
      <c r="AD296" s="181">
        <f t="shared" si="119"/>
        <v>0</v>
      </c>
      <c r="AE296" s="181">
        <f t="shared" si="120"/>
        <v>0</v>
      </c>
      <c r="AF296" s="500">
        <f t="shared" si="110"/>
        <v>0</v>
      </c>
      <c r="AG296" s="572">
        <f t="shared" si="108"/>
        <v>0</v>
      </c>
      <c r="AH296" s="217">
        <f t="shared" si="109"/>
        <v>0</v>
      </c>
      <c r="AI296" s="236" t="s">
        <v>3</v>
      </c>
    </row>
    <row r="297" spans="2:35" hidden="1" x14ac:dyDescent="0.2">
      <c r="B297" s="105">
        <v>86</v>
      </c>
      <c r="C297" s="36"/>
      <c r="D297" s="36"/>
      <c r="E297" s="31"/>
      <c r="F297" s="56"/>
      <c r="G297" s="131"/>
      <c r="H297" s="131"/>
      <c r="I297" s="131"/>
      <c r="J297" s="131"/>
      <c r="K297" s="131"/>
      <c r="L297" s="131"/>
      <c r="M297" s="131"/>
      <c r="N297" s="131"/>
      <c r="O297" s="131"/>
      <c r="P297" s="131"/>
      <c r="Q297" s="125"/>
      <c r="R297" s="124"/>
      <c r="S297" s="59"/>
      <c r="T297" s="59"/>
      <c r="U297" s="59"/>
      <c r="V297" s="181">
        <f t="shared" si="111"/>
        <v>0</v>
      </c>
      <c r="W297" s="181">
        <f t="shared" si="112"/>
        <v>0</v>
      </c>
      <c r="X297" s="181">
        <f t="shared" si="113"/>
        <v>0</v>
      </c>
      <c r="Y297" s="181">
        <f t="shared" si="114"/>
        <v>0</v>
      </c>
      <c r="Z297" s="181">
        <f t="shared" si="115"/>
        <v>0</v>
      </c>
      <c r="AA297" s="181">
        <f t="shared" si="116"/>
        <v>0</v>
      </c>
      <c r="AB297" s="181">
        <f t="shared" si="117"/>
        <v>0</v>
      </c>
      <c r="AC297" s="181">
        <f t="shared" si="118"/>
        <v>0</v>
      </c>
      <c r="AD297" s="181">
        <f t="shared" si="119"/>
        <v>0</v>
      </c>
      <c r="AE297" s="181">
        <f t="shared" si="120"/>
        <v>0</v>
      </c>
      <c r="AF297" s="500">
        <f t="shared" si="110"/>
        <v>0</v>
      </c>
      <c r="AG297" s="572">
        <f t="shared" si="108"/>
        <v>0</v>
      </c>
      <c r="AH297" s="217">
        <f t="shared" si="109"/>
        <v>0</v>
      </c>
      <c r="AI297" s="236" t="s">
        <v>3</v>
      </c>
    </row>
    <row r="298" spans="2:35" hidden="1" x14ac:dyDescent="0.2">
      <c r="B298" s="105">
        <v>87</v>
      </c>
      <c r="C298" s="36"/>
      <c r="D298" s="36"/>
      <c r="E298" s="31"/>
      <c r="F298" s="56"/>
      <c r="G298" s="131"/>
      <c r="H298" s="131"/>
      <c r="I298" s="131"/>
      <c r="J298" s="131"/>
      <c r="K298" s="131"/>
      <c r="L298" s="131"/>
      <c r="M298" s="131"/>
      <c r="N298" s="131"/>
      <c r="O298" s="131"/>
      <c r="P298" s="131"/>
      <c r="Q298" s="125"/>
      <c r="R298" s="124"/>
      <c r="S298" s="59"/>
      <c r="T298" s="59"/>
      <c r="U298" s="59"/>
      <c r="V298" s="181">
        <f t="shared" si="111"/>
        <v>0</v>
      </c>
      <c r="W298" s="181">
        <f t="shared" si="112"/>
        <v>0</v>
      </c>
      <c r="X298" s="181">
        <f t="shared" si="113"/>
        <v>0</v>
      </c>
      <c r="Y298" s="181">
        <f t="shared" si="114"/>
        <v>0</v>
      </c>
      <c r="Z298" s="181">
        <f t="shared" si="115"/>
        <v>0</v>
      </c>
      <c r="AA298" s="181">
        <f t="shared" si="116"/>
        <v>0</v>
      </c>
      <c r="AB298" s="181">
        <f t="shared" si="117"/>
        <v>0</v>
      </c>
      <c r="AC298" s="181">
        <f t="shared" si="118"/>
        <v>0</v>
      </c>
      <c r="AD298" s="181">
        <f t="shared" si="119"/>
        <v>0</v>
      </c>
      <c r="AE298" s="181">
        <f t="shared" si="120"/>
        <v>0</v>
      </c>
      <c r="AF298" s="500">
        <f t="shared" si="110"/>
        <v>0</v>
      </c>
      <c r="AG298" s="572">
        <f t="shared" si="108"/>
        <v>0</v>
      </c>
      <c r="AH298" s="217">
        <f t="shared" si="109"/>
        <v>0</v>
      </c>
      <c r="AI298" s="236" t="s">
        <v>3</v>
      </c>
    </row>
    <row r="299" spans="2:35" hidden="1" x14ac:dyDescent="0.2">
      <c r="B299" s="105">
        <v>88</v>
      </c>
      <c r="C299" s="36"/>
      <c r="D299" s="36"/>
      <c r="E299" s="31"/>
      <c r="F299" s="56"/>
      <c r="G299" s="131"/>
      <c r="H299" s="131"/>
      <c r="I299" s="131"/>
      <c r="J299" s="131"/>
      <c r="K299" s="131"/>
      <c r="L299" s="131"/>
      <c r="M299" s="131"/>
      <c r="N299" s="131"/>
      <c r="O299" s="131"/>
      <c r="P299" s="131"/>
      <c r="Q299" s="125"/>
      <c r="R299" s="124"/>
      <c r="S299" s="59"/>
      <c r="T299" s="59"/>
      <c r="U299" s="59"/>
      <c r="V299" s="181">
        <f t="shared" si="111"/>
        <v>0</v>
      </c>
      <c r="W299" s="181">
        <f t="shared" si="112"/>
        <v>0</v>
      </c>
      <c r="X299" s="181">
        <f t="shared" si="113"/>
        <v>0</v>
      </c>
      <c r="Y299" s="181">
        <f t="shared" si="114"/>
        <v>0</v>
      </c>
      <c r="Z299" s="181">
        <f t="shared" si="115"/>
        <v>0</v>
      </c>
      <c r="AA299" s="181">
        <f t="shared" si="116"/>
        <v>0</v>
      </c>
      <c r="AB299" s="181">
        <f t="shared" si="117"/>
        <v>0</v>
      </c>
      <c r="AC299" s="181">
        <f t="shared" si="118"/>
        <v>0</v>
      </c>
      <c r="AD299" s="181">
        <f t="shared" si="119"/>
        <v>0</v>
      </c>
      <c r="AE299" s="181">
        <f t="shared" si="120"/>
        <v>0</v>
      </c>
      <c r="AF299" s="500">
        <f t="shared" si="110"/>
        <v>0</v>
      </c>
      <c r="AG299" s="572">
        <f t="shared" si="108"/>
        <v>0</v>
      </c>
      <c r="AH299" s="217">
        <f t="shared" si="109"/>
        <v>0</v>
      </c>
      <c r="AI299" s="236" t="s">
        <v>3</v>
      </c>
    </row>
    <row r="300" spans="2:35" hidden="1" x14ac:dyDescent="0.2">
      <c r="B300" s="105">
        <v>89</v>
      </c>
      <c r="C300" s="36"/>
      <c r="D300" s="36"/>
      <c r="E300" s="31"/>
      <c r="F300" s="56"/>
      <c r="G300" s="131"/>
      <c r="H300" s="131"/>
      <c r="I300" s="131"/>
      <c r="J300" s="131"/>
      <c r="K300" s="131"/>
      <c r="L300" s="131"/>
      <c r="M300" s="131"/>
      <c r="N300" s="131"/>
      <c r="O300" s="131"/>
      <c r="P300" s="131"/>
      <c r="Q300" s="125"/>
      <c r="R300" s="124"/>
      <c r="S300" s="59"/>
      <c r="T300" s="59"/>
      <c r="U300" s="59"/>
      <c r="V300" s="181">
        <f t="shared" si="111"/>
        <v>0</v>
      </c>
      <c r="W300" s="181">
        <f t="shared" si="112"/>
        <v>0</v>
      </c>
      <c r="X300" s="181">
        <f t="shared" si="113"/>
        <v>0</v>
      </c>
      <c r="Y300" s="181">
        <f t="shared" si="114"/>
        <v>0</v>
      </c>
      <c r="Z300" s="181">
        <f t="shared" si="115"/>
        <v>0</v>
      </c>
      <c r="AA300" s="181">
        <f t="shared" si="116"/>
        <v>0</v>
      </c>
      <c r="AB300" s="181">
        <f t="shared" si="117"/>
        <v>0</v>
      </c>
      <c r="AC300" s="181">
        <f t="shared" si="118"/>
        <v>0</v>
      </c>
      <c r="AD300" s="181">
        <f t="shared" si="119"/>
        <v>0</v>
      </c>
      <c r="AE300" s="181">
        <f t="shared" si="120"/>
        <v>0</v>
      </c>
      <c r="AF300" s="500">
        <f t="shared" si="110"/>
        <v>0</v>
      </c>
      <c r="AG300" s="572">
        <f t="shared" si="108"/>
        <v>0</v>
      </c>
      <c r="AH300" s="217">
        <f t="shared" si="109"/>
        <v>0</v>
      </c>
      <c r="AI300" s="236" t="s">
        <v>3</v>
      </c>
    </row>
    <row r="301" spans="2:35" hidden="1" x14ac:dyDescent="0.2">
      <c r="B301" s="105">
        <v>90</v>
      </c>
      <c r="C301" s="36"/>
      <c r="D301" s="36"/>
      <c r="E301" s="31"/>
      <c r="F301" s="56"/>
      <c r="G301" s="131"/>
      <c r="H301" s="131"/>
      <c r="I301" s="131"/>
      <c r="J301" s="131"/>
      <c r="K301" s="131"/>
      <c r="L301" s="131"/>
      <c r="M301" s="131"/>
      <c r="N301" s="131"/>
      <c r="O301" s="131"/>
      <c r="P301" s="131"/>
      <c r="Q301" s="125"/>
      <c r="R301" s="124"/>
      <c r="S301" s="59"/>
      <c r="T301" s="59"/>
      <c r="U301" s="59"/>
      <c r="V301" s="181">
        <f t="shared" si="111"/>
        <v>0</v>
      </c>
      <c r="W301" s="181">
        <f t="shared" si="112"/>
        <v>0</v>
      </c>
      <c r="X301" s="181">
        <f t="shared" si="113"/>
        <v>0</v>
      </c>
      <c r="Y301" s="181">
        <f t="shared" si="114"/>
        <v>0</v>
      </c>
      <c r="Z301" s="181">
        <f t="shared" si="115"/>
        <v>0</v>
      </c>
      <c r="AA301" s="181">
        <f t="shared" si="116"/>
        <v>0</v>
      </c>
      <c r="AB301" s="181">
        <f t="shared" si="117"/>
        <v>0</v>
      </c>
      <c r="AC301" s="181">
        <f t="shared" si="118"/>
        <v>0</v>
      </c>
      <c r="AD301" s="181">
        <f t="shared" si="119"/>
        <v>0</v>
      </c>
      <c r="AE301" s="181">
        <f t="shared" si="120"/>
        <v>0</v>
      </c>
      <c r="AF301" s="500">
        <f t="shared" si="110"/>
        <v>0</v>
      </c>
      <c r="AG301" s="572">
        <f t="shared" si="108"/>
        <v>0</v>
      </c>
      <c r="AH301" s="217">
        <f t="shared" si="109"/>
        <v>0</v>
      </c>
      <c r="AI301" s="236" t="s">
        <v>3</v>
      </c>
    </row>
    <row r="302" spans="2:35" hidden="1" x14ac:dyDescent="0.2">
      <c r="B302" s="105">
        <v>91</v>
      </c>
      <c r="C302" s="36"/>
      <c r="D302" s="36"/>
      <c r="E302" s="31"/>
      <c r="F302" s="56"/>
      <c r="G302" s="131"/>
      <c r="H302" s="131"/>
      <c r="I302" s="131"/>
      <c r="J302" s="131"/>
      <c r="K302" s="131"/>
      <c r="L302" s="131"/>
      <c r="M302" s="131"/>
      <c r="N302" s="131"/>
      <c r="O302" s="131"/>
      <c r="P302" s="131"/>
      <c r="Q302" s="125"/>
      <c r="R302" s="124"/>
      <c r="S302" s="59"/>
      <c r="T302" s="59"/>
      <c r="U302" s="59"/>
      <c r="V302" s="181">
        <f t="shared" si="111"/>
        <v>0</v>
      </c>
      <c r="W302" s="181">
        <f t="shared" si="112"/>
        <v>0</v>
      </c>
      <c r="X302" s="181">
        <f t="shared" si="113"/>
        <v>0</v>
      </c>
      <c r="Y302" s="181">
        <f t="shared" si="114"/>
        <v>0</v>
      </c>
      <c r="Z302" s="181">
        <f t="shared" si="115"/>
        <v>0</v>
      </c>
      <c r="AA302" s="181">
        <f t="shared" si="116"/>
        <v>0</v>
      </c>
      <c r="AB302" s="181">
        <f t="shared" si="117"/>
        <v>0</v>
      </c>
      <c r="AC302" s="181">
        <f t="shared" si="118"/>
        <v>0</v>
      </c>
      <c r="AD302" s="181">
        <f t="shared" si="119"/>
        <v>0</v>
      </c>
      <c r="AE302" s="181">
        <f t="shared" si="120"/>
        <v>0</v>
      </c>
      <c r="AF302" s="500">
        <f t="shared" si="110"/>
        <v>0</v>
      </c>
      <c r="AG302" s="572">
        <f t="shared" si="108"/>
        <v>0</v>
      </c>
      <c r="AH302" s="217">
        <f t="shared" si="109"/>
        <v>0</v>
      </c>
      <c r="AI302" s="236" t="s">
        <v>3</v>
      </c>
    </row>
    <row r="303" spans="2:35" hidden="1" x14ac:dyDescent="0.2">
      <c r="B303" s="105">
        <v>92</v>
      </c>
      <c r="C303" s="36"/>
      <c r="D303" s="36"/>
      <c r="E303" s="31"/>
      <c r="F303" s="56"/>
      <c r="G303" s="131"/>
      <c r="H303" s="131"/>
      <c r="I303" s="131"/>
      <c r="J303" s="131"/>
      <c r="K303" s="131"/>
      <c r="L303" s="131"/>
      <c r="M303" s="131"/>
      <c r="N303" s="131"/>
      <c r="O303" s="131"/>
      <c r="P303" s="131"/>
      <c r="Q303" s="125"/>
      <c r="R303" s="124"/>
      <c r="S303" s="59"/>
      <c r="T303" s="59"/>
      <c r="U303" s="59"/>
      <c r="V303" s="181">
        <f t="shared" si="111"/>
        <v>0</v>
      </c>
      <c r="W303" s="181">
        <f t="shared" si="112"/>
        <v>0</v>
      </c>
      <c r="X303" s="181">
        <f t="shared" si="113"/>
        <v>0</v>
      </c>
      <c r="Y303" s="181">
        <f t="shared" si="114"/>
        <v>0</v>
      </c>
      <c r="Z303" s="181">
        <f t="shared" si="115"/>
        <v>0</v>
      </c>
      <c r="AA303" s="181">
        <f t="shared" si="116"/>
        <v>0</v>
      </c>
      <c r="AB303" s="181">
        <f t="shared" si="117"/>
        <v>0</v>
      </c>
      <c r="AC303" s="181">
        <f t="shared" si="118"/>
        <v>0</v>
      </c>
      <c r="AD303" s="181">
        <f t="shared" si="119"/>
        <v>0</v>
      </c>
      <c r="AE303" s="181">
        <f t="shared" si="120"/>
        <v>0</v>
      </c>
      <c r="AF303" s="500">
        <f t="shared" si="110"/>
        <v>0</v>
      </c>
      <c r="AG303" s="572">
        <f t="shared" si="108"/>
        <v>0</v>
      </c>
      <c r="AH303" s="217">
        <f t="shared" si="109"/>
        <v>0</v>
      </c>
      <c r="AI303" s="236" t="s">
        <v>3</v>
      </c>
    </row>
    <row r="304" spans="2:35" hidden="1" x14ac:dyDescent="0.2">
      <c r="B304" s="105">
        <v>93</v>
      </c>
      <c r="C304" s="36"/>
      <c r="D304" s="36"/>
      <c r="E304" s="31"/>
      <c r="F304" s="56"/>
      <c r="G304" s="131"/>
      <c r="H304" s="131"/>
      <c r="I304" s="131"/>
      <c r="J304" s="131"/>
      <c r="K304" s="131"/>
      <c r="L304" s="131"/>
      <c r="M304" s="131"/>
      <c r="N304" s="131"/>
      <c r="O304" s="131"/>
      <c r="P304" s="131"/>
      <c r="Q304" s="125"/>
      <c r="R304" s="124"/>
      <c r="S304" s="59"/>
      <c r="T304" s="59"/>
      <c r="U304" s="59"/>
      <c r="V304" s="181">
        <f t="shared" si="111"/>
        <v>0</v>
      </c>
      <c r="W304" s="181">
        <f t="shared" si="112"/>
        <v>0</v>
      </c>
      <c r="X304" s="181">
        <f t="shared" si="113"/>
        <v>0</v>
      </c>
      <c r="Y304" s="181">
        <f t="shared" si="114"/>
        <v>0</v>
      </c>
      <c r="Z304" s="181">
        <f t="shared" si="115"/>
        <v>0</v>
      </c>
      <c r="AA304" s="181">
        <f t="shared" si="116"/>
        <v>0</v>
      </c>
      <c r="AB304" s="181">
        <f t="shared" si="117"/>
        <v>0</v>
      </c>
      <c r="AC304" s="181">
        <f t="shared" si="118"/>
        <v>0</v>
      </c>
      <c r="AD304" s="181">
        <f t="shared" si="119"/>
        <v>0</v>
      </c>
      <c r="AE304" s="181">
        <f t="shared" si="120"/>
        <v>0</v>
      </c>
      <c r="AF304" s="500">
        <f t="shared" si="110"/>
        <v>0</v>
      </c>
      <c r="AG304" s="572">
        <f t="shared" si="108"/>
        <v>0</v>
      </c>
      <c r="AH304" s="217">
        <f t="shared" si="109"/>
        <v>0</v>
      </c>
      <c r="AI304" s="236" t="s">
        <v>3</v>
      </c>
    </row>
    <row r="305" spans="1:35" hidden="1" x14ac:dyDescent="0.2">
      <c r="B305" s="105">
        <v>94</v>
      </c>
      <c r="C305" s="36"/>
      <c r="D305" s="36"/>
      <c r="E305" s="31"/>
      <c r="F305" s="56"/>
      <c r="G305" s="131"/>
      <c r="H305" s="131"/>
      <c r="I305" s="131"/>
      <c r="J305" s="131"/>
      <c r="K305" s="131"/>
      <c r="L305" s="131"/>
      <c r="M305" s="131"/>
      <c r="N305" s="131"/>
      <c r="O305" s="131"/>
      <c r="P305" s="131"/>
      <c r="Q305" s="125"/>
      <c r="R305" s="124"/>
      <c r="S305" s="59"/>
      <c r="T305" s="59"/>
      <c r="U305" s="59"/>
      <c r="V305" s="181">
        <f t="shared" si="111"/>
        <v>0</v>
      </c>
      <c r="W305" s="181">
        <f t="shared" si="112"/>
        <v>0</v>
      </c>
      <c r="X305" s="181">
        <f t="shared" si="113"/>
        <v>0</v>
      </c>
      <c r="Y305" s="181">
        <f t="shared" si="114"/>
        <v>0</v>
      </c>
      <c r="Z305" s="181">
        <f t="shared" si="115"/>
        <v>0</v>
      </c>
      <c r="AA305" s="181">
        <f t="shared" si="116"/>
        <v>0</v>
      </c>
      <c r="AB305" s="181">
        <f t="shared" si="117"/>
        <v>0</v>
      </c>
      <c r="AC305" s="181">
        <f t="shared" si="118"/>
        <v>0</v>
      </c>
      <c r="AD305" s="181">
        <f t="shared" si="119"/>
        <v>0</v>
      </c>
      <c r="AE305" s="181">
        <f t="shared" si="120"/>
        <v>0</v>
      </c>
      <c r="AF305" s="500">
        <f t="shared" si="110"/>
        <v>0</v>
      </c>
      <c r="AG305" s="572">
        <f t="shared" si="108"/>
        <v>0</v>
      </c>
      <c r="AH305" s="217">
        <f t="shared" si="109"/>
        <v>0</v>
      </c>
      <c r="AI305" s="236" t="s">
        <v>3</v>
      </c>
    </row>
    <row r="306" spans="1:35" hidden="1" x14ac:dyDescent="0.2">
      <c r="B306" s="105">
        <v>95</v>
      </c>
      <c r="C306" s="36"/>
      <c r="D306" s="36"/>
      <c r="E306" s="31"/>
      <c r="F306" s="56"/>
      <c r="G306" s="131"/>
      <c r="H306" s="131"/>
      <c r="I306" s="131"/>
      <c r="J306" s="131"/>
      <c r="K306" s="131"/>
      <c r="L306" s="131"/>
      <c r="M306" s="131"/>
      <c r="N306" s="131"/>
      <c r="O306" s="131"/>
      <c r="P306" s="131"/>
      <c r="Q306" s="125"/>
      <c r="R306" s="124"/>
      <c r="S306" s="59"/>
      <c r="T306" s="59"/>
      <c r="U306" s="59"/>
      <c r="V306" s="181">
        <f t="shared" si="111"/>
        <v>0</v>
      </c>
      <c r="W306" s="181">
        <f t="shared" si="112"/>
        <v>0</v>
      </c>
      <c r="X306" s="181">
        <f t="shared" si="113"/>
        <v>0</v>
      </c>
      <c r="Y306" s="181">
        <f t="shared" si="114"/>
        <v>0</v>
      </c>
      <c r="Z306" s="181">
        <f t="shared" si="115"/>
        <v>0</v>
      </c>
      <c r="AA306" s="181">
        <f t="shared" si="116"/>
        <v>0</v>
      </c>
      <c r="AB306" s="181">
        <f t="shared" si="117"/>
        <v>0</v>
      </c>
      <c r="AC306" s="181">
        <f t="shared" si="118"/>
        <v>0</v>
      </c>
      <c r="AD306" s="181">
        <f t="shared" si="119"/>
        <v>0</v>
      </c>
      <c r="AE306" s="181">
        <f t="shared" si="120"/>
        <v>0</v>
      </c>
      <c r="AF306" s="500">
        <f t="shared" si="110"/>
        <v>0</v>
      </c>
      <c r="AG306" s="572">
        <f t="shared" si="108"/>
        <v>0</v>
      </c>
      <c r="AH306" s="217">
        <f t="shared" si="109"/>
        <v>0</v>
      </c>
      <c r="AI306" s="236" t="s">
        <v>3</v>
      </c>
    </row>
    <row r="307" spans="1:35" hidden="1" x14ac:dyDescent="0.2">
      <c r="B307" s="105">
        <v>96</v>
      </c>
      <c r="C307" s="36"/>
      <c r="D307" s="36"/>
      <c r="E307" s="31"/>
      <c r="F307" s="56"/>
      <c r="G307" s="131"/>
      <c r="H307" s="131"/>
      <c r="I307" s="131"/>
      <c r="J307" s="131"/>
      <c r="K307" s="131"/>
      <c r="L307" s="131"/>
      <c r="M307" s="131"/>
      <c r="N307" s="131"/>
      <c r="O307" s="131"/>
      <c r="P307" s="131"/>
      <c r="Q307" s="125"/>
      <c r="R307" s="124"/>
      <c r="S307" s="59"/>
      <c r="T307" s="59"/>
      <c r="U307" s="59"/>
      <c r="V307" s="181">
        <f t="shared" si="111"/>
        <v>0</v>
      </c>
      <c r="W307" s="181">
        <f t="shared" si="112"/>
        <v>0</v>
      </c>
      <c r="X307" s="181">
        <f t="shared" si="113"/>
        <v>0</v>
      </c>
      <c r="Y307" s="181">
        <f t="shared" si="114"/>
        <v>0</v>
      </c>
      <c r="Z307" s="181">
        <f t="shared" si="115"/>
        <v>0</v>
      </c>
      <c r="AA307" s="181">
        <f t="shared" si="116"/>
        <v>0</v>
      </c>
      <c r="AB307" s="181">
        <f t="shared" si="117"/>
        <v>0</v>
      </c>
      <c r="AC307" s="181">
        <f t="shared" si="118"/>
        <v>0</v>
      </c>
      <c r="AD307" s="181">
        <f t="shared" si="119"/>
        <v>0</v>
      </c>
      <c r="AE307" s="181">
        <f t="shared" si="120"/>
        <v>0</v>
      </c>
      <c r="AF307" s="500">
        <f t="shared" si="110"/>
        <v>0</v>
      </c>
      <c r="AG307" s="572">
        <f t="shared" si="108"/>
        <v>0</v>
      </c>
      <c r="AH307" s="217">
        <f t="shared" si="109"/>
        <v>0</v>
      </c>
      <c r="AI307" s="236" t="s">
        <v>3</v>
      </c>
    </row>
    <row r="308" spans="1:35" hidden="1" x14ac:dyDescent="0.2">
      <c r="B308" s="105">
        <v>97</v>
      </c>
      <c r="C308" s="36"/>
      <c r="D308" s="36"/>
      <c r="E308" s="31"/>
      <c r="F308" s="56"/>
      <c r="G308" s="131"/>
      <c r="H308" s="131"/>
      <c r="I308" s="131"/>
      <c r="J308" s="131"/>
      <c r="K308" s="131"/>
      <c r="L308" s="131"/>
      <c r="M308" s="131"/>
      <c r="N308" s="131"/>
      <c r="O308" s="131"/>
      <c r="P308" s="131"/>
      <c r="Q308" s="125"/>
      <c r="R308" s="124"/>
      <c r="S308" s="59"/>
      <c r="T308" s="59"/>
      <c r="U308" s="59"/>
      <c r="V308" s="181">
        <f t="shared" si="111"/>
        <v>0</v>
      </c>
      <c r="W308" s="181">
        <f t="shared" si="112"/>
        <v>0</v>
      </c>
      <c r="X308" s="181">
        <f t="shared" si="113"/>
        <v>0</v>
      </c>
      <c r="Y308" s="181">
        <f t="shared" si="114"/>
        <v>0</v>
      </c>
      <c r="Z308" s="181">
        <f t="shared" si="115"/>
        <v>0</v>
      </c>
      <c r="AA308" s="181">
        <f t="shared" si="116"/>
        <v>0</v>
      </c>
      <c r="AB308" s="181">
        <f t="shared" si="117"/>
        <v>0</v>
      </c>
      <c r="AC308" s="181">
        <f t="shared" si="118"/>
        <v>0</v>
      </c>
      <c r="AD308" s="181">
        <f t="shared" si="119"/>
        <v>0</v>
      </c>
      <c r="AE308" s="181">
        <f t="shared" si="120"/>
        <v>0</v>
      </c>
      <c r="AF308" s="500">
        <f t="shared" si="110"/>
        <v>0</v>
      </c>
      <c r="AG308" s="572">
        <f t="shared" si="108"/>
        <v>0</v>
      </c>
      <c r="AH308" s="217">
        <f t="shared" si="109"/>
        <v>0</v>
      </c>
      <c r="AI308" s="236" t="s">
        <v>3</v>
      </c>
    </row>
    <row r="309" spans="1:35" hidden="1" x14ac:dyDescent="0.2">
      <c r="B309" s="105">
        <v>98</v>
      </c>
      <c r="C309" s="36"/>
      <c r="D309" s="36"/>
      <c r="E309" s="31"/>
      <c r="F309" s="56"/>
      <c r="G309" s="131"/>
      <c r="H309" s="131"/>
      <c r="I309" s="131"/>
      <c r="J309" s="131"/>
      <c r="K309" s="131"/>
      <c r="L309" s="131"/>
      <c r="M309" s="131"/>
      <c r="N309" s="131"/>
      <c r="O309" s="131"/>
      <c r="P309" s="131"/>
      <c r="Q309" s="125"/>
      <c r="R309" s="124"/>
      <c r="S309" s="59"/>
      <c r="T309" s="59"/>
      <c r="U309" s="59"/>
      <c r="V309" s="181">
        <f t="shared" si="111"/>
        <v>0</v>
      </c>
      <c r="W309" s="181">
        <f t="shared" si="112"/>
        <v>0</v>
      </c>
      <c r="X309" s="181">
        <f t="shared" si="113"/>
        <v>0</v>
      </c>
      <c r="Y309" s="181">
        <f t="shared" si="114"/>
        <v>0</v>
      </c>
      <c r="Z309" s="181">
        <f t="shared" si="115"/>
        <v>0</v>
      </c>
      <c r="AA309" s="181">
        <f t="shared" si="116"/>
        <v>0</v>
      </c>
      <c r="AB309" s="181">
        <f t="shared" si="117"/>
        <v>0</v>
      </c>
      <c r="AC309" s="181">
        <f t="shared" si="118"/>
        <v>0</v>
      </c>
      <c r="AD309" s="181">
        <f t="shared" si="119"/>
        <v>0</v>
      </c>
      <c r="AE309" s="181">
        <f t="shared" si="120"/>
        <v>0</v>
      </c>
      <c r="AF309" s="500">
        <f t="shared" si="110"/>
        <v>0</v>
      </c>
      <c r="AG309" s="572">
        <f t="shared" si="108"/>
        <v>0</v>
      </c>
      <c r="AH309" s="217">
        <f t="shared" si="109"/>
        <v>0</v>
      </c>
      <c r="AI309" s="236" t="s">
        <v>3</v>
      </c>
    </row>
    <row r="310" spans="1:35" hidden="1" x14ac:dyDescent="0.2">
      <c r="B310" s="105">
        <v>99</v>
      </c>
      <c r="C310" s="36"/>
      <c r="D310" s="36"/>
      <c r="E310" s="31"/>
      <c r="F310" s="56"/>
      <c r="G310" s="131"/>
      <c r="H310" s="131"/>
      <c r="I310" s="131"/>
      <c r="J310" s="131"/>
      <c r="K310" s="131"/>
      <c r="L310" s="131"/>
      <c r="M310" s="131"/>
      <c r="N310" s="131"/>
      <c r="O310" s="131"/>
      <c r="P310" s="131"/>
      <c r="Q310" s="125"/>
      <c r="R310" s="124"/>
      <c r="S310" s="59"/>
      <c r="T310" s="59"/>
      <c r="U310" s="59"/>
      <c r="V310" s="181">
        <f t="shared" si="111"/>
        <v>0</v>
      </c>
      <c r="W310" s="181">
        <f t="shared" si="112"/>
        <v>0</v>
      </c>
      <c r="X310" s="181">
        <f t="shared" si="113"/>
        <v>0</v>
      </c>
      <c r="Y310" s="181">
        <f t="shared" si="114"/>
        <v>0</v>
      </c>
      <c r="Z310" s="181">
        <f t="shared" si="115"/>
        <v>0</v>
      </c>
      <c r="AA310" s="181">
        <f t="shared" si="116"/>
        <v>0</v>
      </c>
      <c r="AB310" s="181">
        <f t="shared" si="117"/>
        <v>0</v>
      </c>
      <c r="AC310" s="181">
        <f t="shared" si="118"/>
        <v>0</v>
      </c>
      <c r="AD310" s="181">
        <f t="shared" si="119"/>
        <v>0</v>
      </c>
      <c r="AE310" s="181">
        <f t="shared" si="120"/>
        <v>0</v>
      </c>
      <c r="AF310" s="500">
        <f t="shared" si="110"/>
        <v>0</v>
      </c>
      <c r="AG310" s="572">
        <f t="shared" si="108"/>
        <v>0</v>
      </c>
      <c r="AH310" s="217">
        <f t="shared" si="109"/>
        <v>0</v>
      </c>
      <c r="AI310" s="236" t="s">
        <v>3</v>
      </c>
    </row>
    <row r="311" spans="1:35" hidden="1" x14ac:dyDescent="0.2">
      <c r="B311" s="105">
        <v>100</v>
      </c>
      <c r="C311" s="36"/>
      <c r="D311" s="36"/>
      <c r="E311" s="31"/>
      <c r="F311" s="56"/>
      <c r="G311" s="131"/>
      <c r="H311" s="131"/>
      <c r="I311" s="131"/>
      <c r="J311" s="131"/>
      <c r="K311" s="131"/>
      <c r="L311" s="131"/>
      <c r="M311" s="131"/>
      <c r="N311" s="131"/>
      <c r="O311" s="131"/>
      <c r="P311" s="131"/>
      <c r="Q311" s="125"/>
      <c r="R311" s="124"/>
      <c r="S311" s="59"/>
      <c r="T311" s="59"/>
      <c r="U311" s="59"/>
      <c r="V311" s="181">
        <f t="shared" si="111"/>
        <v>0</v>
      </c>
      <c r="W311" s="181">
        <f t="shared" si="112"/>
        <v>0</v>
      </c>
      <c r="X311" s="181">
        <f t="shared" si="113"/>
        <v>0</v>
      </c>
      <c r="Y311" s="181">
        <f t="shared" si="114"/>
        <v>0</v>
      </c>
      <c r="Z311" s="181">
        <f t="shared" si="115"/>
        <v>0</v>
      </c>
      <c r="AA311" s="181">
        <f t="shared" si="116"/>
        <v>0</v>
      </c>
      <c r="AB311" s="181">
        <f t="shared" si="117"/>
        <v>0</v>
      </c>
      <c r="AC311" s="181">
        <f t="shared" si="118"/>
        <v>0</v>
      </c>
      <c r="AD311" s="181">
        <f t="shared" si="119"/>
        <v>0</v>
      </c>
      <c r="AE311" s="181">
        <f t="shared" si="120"/>
        <v>0</v>
      </c>
      <c r="AF311" s="500">
        <f t="shared" si="110"/>
        <v>0</v>
      </c>
      <c r="AG311" s="572">
        <f t="shared" si="108"/>
        <v>0</v>
      </c>
      <c r="AH311" s="217">
        <f t="shared" si="109"/>
        <v>0</v>
      </c>
      <c r="AI311" s="236" t="s">
        <v>3</v>
      </c>
    </row>
    <row r="312" spans="1:35" s="571" customFormat="1" ht="21.75" customHeight="1" collapsed="1" x14ac:dyDescent="0.2">
      <c r="A312" s="108" t="s">
        <v>447</v>
      </c>
      <c r="B312" s="96"/>
      <c r="C312" s="97"/>
      <c r="D312" s="97"/>
      <c r="E312" s="97"/>
      <c r="F312" s="97"/>
      <c r="G312" s="97"/>
      <c r="H312" s="97"/>
      <c r="I312" s="97"/>
      <c r="J312" s="97"/>
      <c r="K312" s="97"/>
      <c r="L312" s="97"/>
      <c r="M312" s="97"/>
      <c r="N312" s="97"/>
      <c r="O312" s="97"/>
      <c r="P312" s="97"/>
      <c r="Q312" s="97"/>
      <c r="R312" s="97"/>
      <c r="S312" s="97"/>
      <c r="T312" s="97"/>
      <c r="U312" s="97"/>
      <c r="AF312" s="500"/>
      <c r="AG312" s="98"/>
      <c r="AI312" s="237" t="s">
        <v>79</v>
      </c>
    </row>
    <row r="313" spans="1:35" s="566" customFormat="1" ht="15" customHeight="1" x14ac:dyDescent="0.25">
      <c r="A313" s="565"/>
      <c r="B313" s="823" t="s">
        <v>198</v>
      </c>
      <c r="C313" s="823"/>
      <c r="D313" s="823"/>
      <c r="E313" s="496"/>
      <c r="F313" s="506"/>
      <c r="G313" s="109"/>
      <c r="H313" s="109"/>
      <c r="I313" s="109"/>
      <c r="J313" s="109"/>
      <c r="K313" s="109"/>
      <c r="L313" s="109"/>
      <c r="M313" s="109"/>
      <c r="N313" s="109"/>
      <c r="O313" s="109"/>
      <c r="P313" s="109"/>
      <c r="Q313" s="506"/>
      <c r="R313" s="110"/>
      <c r="S313" s="110"/>
      <c r="T313" s="110"/>
      <c r="U313" s="110"/>
      <c r="V313" s="111">
        <f>SUM(V315:V364)</f>
        <v>0</v>
      </c>
      <c r="W313" s="111">
        <f t="shared" ref="W313:AG313" si="121">SUM(W315:W364)</f>
        <v>0</v>
      </c>
      <c r="X313" s="111">
        <f t="shared" si="121"/>
        <v>0</v>
      </c>
      <c r="Y313" s="111">
        <f t="shared" si="121"/>
        <v>0</v>
      </c>
      <c r="Z313" s="111">
        <f t="shared" si="121"/>
        <v>0</v>
      </c>
      <c r="AA313" s="111">
        <f t="shared" si="121"/>
        <v>0</v>
      </c>
      <c r="AB313" s="111">
        <f t="shared" si="121"/>
        <v>0</v>
      </c>
      <c r="AC313" s="111">
        <f t="shared" si="121"/>
        <v>0</v>
      </c>
      <c r="AD313" s="111">
        <f t="shared" si="121"/>
        <v>0</v>
      </c>
      <c r="AE313" s="111">
        <f t="shared" si="121"/>
        <v>0</v>
      </c>
      <c r="AF313" s="111">
        <f t="shared" si="121"/>
        <v>0</v>
      </c>
      <c r="AG313" s="109">
        <f t="shared" si="121"/>
        <v>0</v>
      </c>
      <c r="AH313" s="117">
        <f>IFERROR(SUM(AH315:AH364),0)</f>
        <v>0</v>
      </c>
      <c r="AI313" s="235" t="s">
        <v>199</v>
      </c>
    </row>
    <row r="314" spans="1:35" s="113" customFormat="1" ht="42" customHeight="1" x14ac:dyDescent="0.2">
      <c r="B314" s="177"/>
      <c r="C314" s="87" t="s">
        <v>371</v>
      </c>
      <c r="D314" s="87" t="s">
        <v>117</v>
      </c>
      <c r="E314" s="87" t="s">
        <v>232</v>
      </c>
      <c r="F314" s="87" t="s">
        <v>271</v>
      </c>
      <c r="G314" s="87" t="s">
        <v>233</v>
      </c>
      <c r="H314" s="87" t="s">
        <v>234</v>
      </c>
      <c r="I314" s="87" t="s">
        <v>235</v>
      </c>
      <c r="J314" s="87" t="s">
        <v>236</v>
      </c>
      <c r="K314" s="87" t="s">
        <v>237</v>
      </c>
      <c r="L314" s="87" t="s">
        <v>238</v>
      </c>
      <c r="M314" s="87" t="s">
        <v>239</v>
      </c>
      <c r="N314" s="87" t="s">
        <v>240</v>
      </c>
      <c r="O314" s="87" t="s">
        <v>241</v>
      </c>
      <c r="P314" s="87" t="s">
        <v>242</v>
      </c>
      <c r="Q314" s="87" t="s">
        <v>251</v>
      </c>
      <c r="R314" s="87" t="s">
        <v>26</v>
      </c>
      <c r="S314" s="87" t="s">
        <v>25</v>
      </c>
      <c r="T314" s="87" t="s">
        <v>143</v>
      </c>
      <c r="U314" s="87" t="s">
        <v>144</v>
      </c>
      <c r="V314" s="87" t="s">
        <v>291</v>
      </c>
      <c r="W314" s="87" t="s">
        <v>292</v>
      </c>
      <c r="X314" s="87" t="s">
        <v>293</v>
      </c>
      <c r="Y314" s="87" t="s">
        <v>294</v>
      </c>
      <c r="Z314" s="87" t="s">
        <v>295</v>
      </c>
      <c r="AA314" s="87" t="s">
        <v>296</v>
      </c>
      <c r="AB314" s="87" t="s">
        <v>297</v>
      </c>
      <c r="AC314" s="87" t="s">
        <v>298</v>
      </c>
      <c r="AD314" s="87" t="s">
        <v>299</v>
      </c>
      <c r="AE314" s="87" t="s">
        <v>300</v>
      </c>
      <c r="AF314" s="87" t="s">
        <v>301</v>
      </c>
      <c r="AG314" s="87" t="s">
        <v>93</v>
      </c>
      <c r="AH314" s="87" t="s">
        <v>463</v>
      </c>
      <c r="AI314" s="252" t="s">
        <v>200</v>
      </c>
    </row>
    <row r="315" spans="1:35" x14ac:dyDescent="0.2">
      <c r="B315" s="143">
        <v>1</v>
      </c>
      <c r="C315" s="36"/>
      <c r="D315" s="36"/>
      <c r="E315" s="31"/>
      <c r="F315" s="56"/>
      <c r="G315" s="31"/>
      <c r="H315" s="31"/>
      <c r="I315" s="31"/>
      <c r="J315" s="31"/>
      <c r="K315" s="31"/>
      <c r="L315" s="31"/>
      <c r="M315" s="31"/>
      <c r="N315" s="31"/>
      <c r="O315" s="31"/>
      <c r="P315" s="31"/>
      <c r="Q315" s="31"/>
      <c r="R315" s="124"/>
      <c r="S315" s="59"/>
      <c r="T315" s="59"/>
      <c r="U315" s="59"/>
      <c r="V315" s="2">
        <f t="shared" ref="V315:V329" si="122">$F315*G315</f>
        <v>0</v>
      </c>
      <c r="W315" s="2">
        <f t="shared" ref="W315:W329" si="123">$F315*H315</f>
        <v>0</v>
      </c>
      <c r="X315" s="2">
        <f t="shared" ref="X315:X329" si="124">$F315*I315</f>
        <v>0</v>
      </c>
      <c r="Y315" s="2">
        <f t="shared" ref="Y315:Y329" si="125">$F315*J315</f>
        <v>0</v>
      </c>
      <c r="Z315" s="2">
        <f t="shared" ref="Z315:Z329" si="126">$F315*K315</f>
        <v>0</v>
      </c>
      <c r="AA315" s="2">
        <f t="shared" ref="AA315:AA329" si="127">$F315*L315</f>
        <v>0</v>
      </c>
      <c r="AB315" s="2">
        <f t="shared" ref="AB315:AB329" si="128">$F315*M315</f>
        <v>0</v>
      </c>
      <c r="AC315" s="2">
        <f t="shared" ref="AC315:AC329" si="129">$F315*N315</f>
        <v>0</v>
      </c>
      <c r="AD315" s="2">
        <f t="shared" ref="AD315:AD329" si="130">$F315*O315</f>
        <v>0</v>
      </c>
      <c r="AE315" s="2">
        <f t="shared" ref="AE315:AE329" si="131">$F315*P315</f>
        <v>0</v>
      </c>
      <c r="AF315" s="216">
        <f>SUM(V315:AE315)</f>
        <v>0</v>
      </c>
      <c r="AG315" s="189">
        <f t="shared" ref="AG315:AG346" si="132">SUM(G315:P315)</f>
        <v>0</v>
      </c>
      <c r="AH315" s="217">
        <f t="shared" ref="AH315:AH364" si="133">IFERROR($AF315/SUM($AF$7,$AF$210,$AF$313,$AF$366,$AF$419,$AF$622),0)</f>
        <v>0</v>
      </c>
      <c r="AI315" s="236" t="s">
        <v>198</v>
      </c>
    </row>
    <row r="316" spans="1:35" x14ac:dyDescent="0.2">
      <c r="B316" s="143">
        <v>2</v>
      </c>
      <c r="C316" s="36"/>
      <c r="D316" s="36"/>
      <c r="E316" s="31"/>
      <c r="F316" s="56"/>
      <c r="G316" s="31"/>
      <c r="H316" s="31"/>
      <c r="I316" s="31"/>
      <c r="J316" s="31"/>
      <c r="K316" s="31"/>
      <c r="L316" s="31"/>
      <c r="M316" s="31"/>
      <c r="N316" s="31"/>
      <c r="O316" s="31"/>
      <c r="P316" s="31"/>
      <c r="Q316" s="31"/>
      <c r="R316" s="124"/>
      <c r="S316" s="59"/>
      <c r="T316" s="59"/>
      <c r="U316" s="59"/>
      <c r="V316" s="181">
        <f t="shared" si="122"/>
        <v>0</v>
      </c>
      <c r="W316" s="181">
        <f t="shared" si="123"/>
        <v>0</v>
      </c>
      <c r="X316" s="181">
        <f t="shared" si="124"/>
        <v>0</v>
      </c>
      <c r="Y316" s="181">
        <f t="shared" si="125"/>
        <v>0</v>
      </c>
      <c r="Z316" s="181">
        <f t="shared" si="126"/>
        <v>0</v>
      </c>
      <c r="AA316" s="181">
        <f t="shared" si="127"/>
        <v>0</v>
      </c>
      <c r="AB316" s="181">
        <f t="shared" si="128"/>
        <v>0</v>
      </c>
      <c r="AC316" s="181">
        <f t="shared" si="129"/>
        <v>0</v>
      </c>
      <c r="AD316" s="181">
        <f t="shared" si="130"/>
        <v>0</v>
      </c>
      <c r="AE316" s="181">
        <f t="shared" si="131"/>
        <v>0</v>
      </c>
      <c r="AF316" s="500">
        <f>SUM(V316:AE316)</f>
        <v>0</v>
      </c>
      <c r="AG316" s="189">
        <f t="shared" si="132"/>
        <v>0</v>
      </c>
      <c r="AH316" s="217">
        <f t="shared" si="133"/>
        <v>0</v>
      </c>
      <c r="AI316" s="236" t="s">
        <v>198</v>
      </c>
    </row>
    <row r="317" spans="1:35" x14ac:dyDescent="0.2">
      <c r="B317" s="143">
        <v>3</v>
      </c>
      <c r="C317" s="36"/>
      <c r="D317" s="36"/>
      <c r="E317" s="31"/>
      <c r="F317" s="56"/>
      <c r="G317" s="31"/>
      <c r="H317" s="31"/>
      <c r="I317" s="31"/>
      <c r="J317" s="31"/>
      <c r="K317" s="31"/>
      <c r="L317" s="31"/>
      <c r="M317" s="31"/>
      <c r="N317" s="31"/>
      <c r="O317" s="31"/>
      <c r="P317" s="31"/>
      <c r="Q317" s="31"/>
      <c r="R317" s="124"/>
      <c r="S317" s="59"/>
      <c r="T317" s="59"/>
      <c r="U317" s="59"/>
      <c r="V317" s="181">
        <f t="shared" si="122"/>
        <v>0</v>
      </c>
      <c r="W317" s="181">
        <f t="shared" si="123"/>
        <v>0</v>
      </c>
      <c r="X317" s="181">
        <f t="shared" si="124"/>
        <v>0</v>
      </c>
      <c r="Y317" s="181">
        <f t="shared" si="125"/>
        <v>0</v>
      </c>
      <c r="Z317" s="181">
        <f t="shared" si="126"/>
        <v>0</v>
      </c>
      <c r="AA317" s="181">
        <f t="shared" si="127"/>
        <v>0</v>
      </c>
      <c r="AB317" s="181">
        <f t="shared" si="128"/>
        <v>0</v>
      </c>
      <c r="AC317" s="181">
        <f t="shared" si="129"/>
        <v>0</v>
      </c>
      <c r="AD317" s="181">
        <f t="shared" si="130"/>
        <v>0</v>
      </c>
      <c r="AE317" s="181">
        <f t="shared" si="131"/>
        <v>0</v>
      </c>
      <c r="AF317" s="500">
        <f t="shared" ref="AF317:AF364" si="134">SUM(V317:AE317)</f>
        <v>0</v>
      </c>
      <c r="AG317" s="189">
        <f t="shared" si="132"/>
        <v>0</v>
      </c>
      <c r="AH317" s="217">
        <f t="shared" si="133"/>
        <v>0</v>
      </c>
      <c r="AI317" s="236" t="s">
        <v>198</v>
      </c>
    </row>
    <row r="318" spans="1:35" x14ac:dyDescent="0.2">
      <c r="B318" s="143">
        <v>4</v>
      </c>
      <c r="C318" s="36"/>
      <c r="D318" s="36"/>
      <c r="E318" s="31"/>
      <c r="F318" s="56"/>
      <c r="G318" s="31"/>
      <c r="H318" s="31"/>
      <c r="I318" s="31"/>
      <c r="J318" s="31"/>
      <c r="K318" s="31"/>
      <c r="L318" s="31"/>
      <c r="M318" s="31"/>
      <c r="N318" s="31"/>
      <c r="O318" s="31"/>
      <c r="P318" s="31"/>
      <c r="Q318" s="31"/>
      <c r="R318" s="124"/>
      <c r="S318" s="59"/>
      <c r="T318" s="59"/>
      <c r="U318" s="59"/>
      <c r="V318" s="181">
        <f t="shared" si="122"/>
        <v>0</v>
      </c>
      <c r="W318" s="181">
        <f t="shared" si="123"/>
        <v>0</v>
      </c>
      <c r="X318" s="181">
        <f t="shared" si="124"/>
        <v>0</v>
      </c>
      <c r="Y318" s="181">
        <f t="shared" si="125"/>
        <v>0</v>
      </c>
      <c r="Z318" s="181">
        <f t="shared" si="126"/>
        <v>0</v>
      </c>
      <c r="AA318" s="181">
        <f t="shared" si="127"/>
        <v>0</v>
      </c>
      <c r="AB318" s="181">
        <f t="shared" si="128"/>
        <v>0</v>
      </c>
      <c r="AC318" s="181">
        <f t="shared" si="129"/>
        <v>0</v>
      </c>
      <c r="AD318" s="181">
        <f t="shared" si="130"/>
        <v>0</v>
      </c>
      <c r="AE318" s="181">
        <f t="shared" si="131"/>
        <v>0</v>
      </c>
      <c r="AF318" s="500">
        <f t="shared" si="134"/>
        <v>0</v>
      </c>
      <c r="AG318" s="189">
        <f t="shared" si="132"/>
        <v>0</v>
      </c>
      <c r="AH318" s="217">
        <f t="shared" si="133"/>
        <v>0</v>
      </c>
      <c r="AI318" s="236" t="s">
        <v>198</v>
      </c>
    </row>
    <row r="319" spans="1:35" x14ac:dyDescent="0.2">
      <c r="B319" s="143">
        <v>5</v>
      </c>
      <c r="C319" s="36"/>
      <c r="D319" s="36"/>
      <c r="E319" s="31"/>
      <c r="F319" s="56"/>
      <c r="G319" s="31"/>
      <c r="H319" s="31"/>
      <c r="I319" s="31"/>
      <c r="J319" s="31"/>
      <c r="K319" s="31"/>
      <c r="L319" s="31"/>
      <c r="M319" s="31"/>
      <c r="N319" s="31"/>
      <c r="O319" s="31"/>
      <c r="P319" s="31"/>
      <c r="Q319" s="31"/>
      <c r="R319" s="124"/>
      <c r="S319" s="59"/>
      <c r="T319" s="59"/>
      <c r="U319" s="59"/>
      <c r="V319" s="181">
        <f t="shared" si="122"/>
        <v>0</v>
      </c>
      <c r="W319" s="181">
        <f t="shared" si="123"/>
        <v>0</v>
      </c>
      <c r="X319" s="181">
        <f t="shared" si="124"/>
        <v>0</v>
      </c>
      <c r="Y319" s="181">
        <f t="shared" si="125"/>
        <v>0</v>
      </c>
      <c r="Z319" s="181">
        <f t="shared" si="126"/>
        <v>0</v>
      </c>
      <c r="AA319" s="181">
        <f t="shared" si="127"/>
        <v>0</v>
      </c>
      <c r="AB319" s="181">
        <f t="shared" si="128"/>
        <v>0</v>
      </c>
      <c r="AC319" s="181">
        <f t="shared" si="129"/>
        <v>0</v>
      </c>
      <c r="AD319" s="181">
        <f t="shared" si="130"/>
        <v>0</v>
      </c>
      <c r="AE319" s="181">
        <f t="shared" si="131"/>
        <v>0</v>
      </c>
      <c r="AF319" s="500">
        <f t="shared" si="134"/>
        <v>0</v>
      </c>
      <c r="AG319" s="189">
        <f t="shared" si="132"/>
        <v>0</v>
      </c>
      <c r="AH319" s="217">
        <f t="shared" si="133"/>
        <v>0</v>
      </c>
      <c r="AI319" s="236" t="s">
        <v>198</v>
      </c>
    </row>
    <row r="320" spans="1:35" x14ac:dyDescent="0.2">
      <c r="B320" s="143">
        <v>6</v>
      </c>
      <c r="C320" s="36"/>
      <c r="D320" s="36"/>
      <c r="E320" s="31"/>
      <c r="F320" s="56"/>
      <c r="G320" s="31"/>
      <c r="H320" s="31"/>
      <c r="I320" s="31"/>
      <c r="J320" s="31"/>
      <c r="K320" s="31"/>
      <c r="L320" s="31"/>
      <c r="M320" s="31"/>
      <c r="N320" s="31"/>
      <c r="O320" s="31"/>
      <c r="P320" s="31"/>
      <c r="Q320" s="31"/>
      <c r="R320" s="124"/>
      <c r="S320" s="59"/>
      <c r="T320" s="59"/>
      <c r="U320" s="59"/>
      <c r="V320" s="181">
        <f t="shared" si="122"/>
        <v>0</v>
      </c>
      <c r="W320" s="181">
        <f t="shared" si="123"/>
        <v>0</v>
      </c>
      <c r="X320" s="181">
        <f t="shared" si="124"/>
        <v>0</v>
      </c>
      <c r="Y320" s="181">
        <f t="shared" si="125"/>
        <v>0</v>
      </c>
      <c r="Z320" s="181">
        <f t="shared" si="126"/>
        <v>0</v>
      </c>
      <c r="AA320" s="181">
        <f t="shared" si="127"/>
        <v>0</v>
      </c>
      <c r="AB320" s="181">
        <f t="shared" si="128"/>
        <v>0</v>
      </c>
      <c r="AC320" s="181">
        <f t="shared" si="129"/>
        <v>0</v>
      </c>
      <c r="AD320" s="181">
        <f t="shared" si="130"/>
        <v>0</v>
      </c>
      <c r="AE320" s="181">
        <f t="shared" si="131"/>
        <v>0</v>
      </c>
      <c r="AF320" s="500">
        <f t="shared" si="134"/>
        <v>0</v>
      </c>
      <c r="AG320" s="189">
        <f t="shared" si="132"/>
        <v>0</v>
      </c>
      <c r="AH320" s="217">
        <f t="shared" si="133"/>
        <v>0</v>
      </c>
      <c r="AI320" s="236" t="s">
        <v>198</v>
      </c>
    </row>
    <row r="321" spans="2:35" x14ac:dyDescent="0.2">
      <c r="B321" s="143">
        <v>7</v>
      </c>
      <c r="C321" s="36"/>
      <c r="D321" s="36"/>
      <c r="E321" s="31"/>
      <c r="F321" s="56"/>
      <c r="G321" s="31"/>
      <c r="H321" s="31"/>
      <c r="I321" s="31"/>
      <c r="J321" s="31"/>
      <c r="K321" s="31"/>
      <c r="L321" s="31"/>
      <c r="M321" s="31"/>
      <c r="N321" s="31"/>
      <c r="O321" s="31"/>
      <c r="P321" s="31"/>
      <c r="Q321" s="31"/>
      <c r="R321" s="124"/>
      <c r="S321" s="59"/>
      <c r="T321" s="59"/>
      <c r="U321" s="59"/>
      <c r="V321" s="181">
        <f t="shared" si="122"/>
        <v>0</v>
      </c>
      <c r="W321" s="181">
        <f t="shared" si="123"/>
        <v>0</v>
      </c>
      <c r="X321" s="181">
        <f t="shared" si="124"/>
        <v>0</v>
      </c>
      <c r="Y321" s="181">
        <f t="shared" si="125"/>
        <v>0</v>
      </c>
      <c r="Z321" s="181">
        <f t="shared" si="126"/>
        <v>0</v>
      </c>
      <c r="AA321" s="181">
        <f t="shared" si="127"/>
        <v>0</v>
      </c>
      <c r="AB321" s="181">
        <f t="shared" si="128"/>
        <v>0</v>
      </c>
      <c r="AC321" s="181">
        <f t="shared" si="129"/>
        <v>0</v>
      </c>
      <c r="AD321" s="181">
        <f t="shared" si="130"/>
        <v>0</v>
      </c>
      <c r="AE321" s="181">
        <f t="shared" si="131"/>
        <v>0</v>
      </c>
      <c r="AF321" s="500">
        <f t="shared" si="134"/>
        <v>0</v>
      </c>
      <c r="AG321" s="189">
        <f t="shared" si="132"/>
        <v>0</v>
      </c>
      <c r="AH321" s="217">
        <f t="shared" si="133"/>
        <v>0</v>
      </c>
      <c r="AI321" s="236" t="s">
        <v>198</v>
      </c>
    </row>
    <row r="322" spans="2:35" x14ac:dyDescent="0.2">
      <c r="B322" s="143">
        <v>8</v>
      </c>
      <c r="C322" s="36"/>
      <c r="D322" s="36"/>
      <c r="E322" s="31"/>
      <c r="F322" s="56"/>
      <c r="G322" s="31"/>
      <c r="H322" s="31"/>
      <c r="I322" s="31"/>
      <c r="J322" s="31"/>
      <c r="K322" s="31"/>
      <c r="L322" s="31"/>
      <c r="M322" s="31"/>
      <c r="N322" s="31"/>
      <c r="O322" s="31"/>
      <c r="P322" s="31"/>
      <c r="Q322" s="31"/>
      <c r="R322" s="124"/>
      <c r="S322" s="59"/>
      <c r="T322" s="59"/>
      <c r="U322" s="59"/>
      <c r="V322" s="181">
        <f t="shared" si="122"/>
        <v>0</v>
      </c>
      <c r="W322" s="181">
        <f t="shared" si="123"/>
        <v>0</v>
      </c>
      <c r="X322" s="181">
        <f t="shared" si="124"/>
        <v>0</v>
      </c>
      <c r="Y322" s="181">
        <f t="shared" si="125"/>
        <v>0</v>
      </c>
      <c r="Z322" s="181">
        <f t="shared" si="126"/>
        <v>0</v>
      </c>
      <c r="AA322" s="181">
        <f t="shared" si="127"/>
        <v>0</v>
      </c>
      <c r="AB322" s="181">
        <f t="shared" si="128"/>
        <v>0</v>
      </c>
      <c r="AC322" s="181">
        <f t="shared" si="129"/>
        <v>0</v>
      </c>
      <c r="AD322" s="181">
        <f t="shared" si="130"/>
        <v>0</v>
      </c>
      <c r="AE322" s="181">
        <f t="shared" si="131"/>
        <v>0</v>
      </c>
      <c r="AF322" s="500">
        <f t="shared" si="134"/>
        <v>0</v>
      </c>
      <c r="AG322" s="189">
        <f t="shared" si="132"/>
        <v>0</v>
      </c>
      <c r="AH322" s="217">
        <f t="shared" si="133"/>
        <v>0</v>
      </c>
      <c r="AI322" s="236" t="s">
        <v>198</v>
      </c>
    </row>
    <row r="323" spans="2:35" x14ac:dyDescent="0.2">
      <c r="B323" s="143">
        <v>9</v>
      </c>
      <c r="C323" s="36"/>
      <c r="D323" s="36"/>
      <c r="E323" s="31"/>
      <c r="F323" s="56"/>
      <c r="G323" s="31"/>
      <c r="H323" s="31"/>
      <c r="I323" s="31"/>
      <c r="J323" s="31"/>
      <c r="K323" s="31"/>
      <c r="L323" s="31"/>
      <c r="M323" s="31"/>
      <c r="N323" s="31"/>
      <c r="O323" s="31"/>
      <c r="P323" s="31"/>
      <c r="Q323" s="31"/>
      <c r="R323" s="124"/>
      <c r="S323" s="59"/>
      <c r="T323" s="59"/>
      <c r="U323" s="59"/>
      <c r="V323" s="181">
        <f t="shared" si="122"/>
        <v>0</v>
      </c>
      <c r="W323" s="181">
        <f t="shared" si="123"/>
        <v>0</v>
      </c>
      <c r="X323" s="181">
        <f t="shared" si="124"/>
        <v>0</v>
      </c>
      <c r="Y323" s="181">
        <f t="shared" si="125"/>
        <v>0</v>
      </c>
      <c r="Z323" s="181">
        <f t="shared" si="126"/>
        <v>0</v>
      </c>
      <c r="AA323" s="181">
        <f t="shared" si="127"/>
        <v>0</v>
      </c>
      <c r="AB323" s="181">
        <f t="shared" si="128"/>
        <v>0</v>
      </c>
      <c r="AC323" s="181">
        <f t="shared" si="129"/>
        <v>0</v>
      </c>
      <c r="AD323" s="181">
        <f t="shared" si="130"/>
        <v>0</v>
      </c>
      <c r="AE323" s="181">
        <f t="shared" si="131"/>
        <v>0</v>
      </c>
      <c r="AF323" s="500">
        <f t="shared" si="134"/>
        <v>0</v>
      </c>
      <c r="AG323" s="189">
        <f t="shared" si="132"/>
        <v>0</v>
      </c>
      <c r="AH323" s="217">
        <f t="shared" si="133"/>
        <v>0</v>
      </c>
      <c r="AI323" s="236" t="s">
        <v>198</v>
      </c>
    </row>
    <row r="324" spans="2:35" x14ac:dyDescent="0.2">
      <c r="B324" s="143">
        <v>10</v>
      </c>
      <c r="C324" s="36"/>
      <c r="D324" s="36"/>
      <c r="E324" s="31"/>
      <c r="F324" s="56"/>
      <c r="G324" s="31"/>
      <c r="H324" s="31"/>
      <c r="I324" s="31"/>
      <c r="J324" s="31"/>
      <c r="K324" s="31"/>
      <c r="L324" s="31"/>
      <c r="M324" s="31"/>
      <c r="N324" s="31"/>
      <c r="O324" s="31"/>
      <c r="P324" s="31"/>
      <c r="Q324" s="31"/>
      <c r="R324" s="124"/>
      <c r="S324" s="59"/>
      <c r="T324" s="59"/>
      <c r="U324" s="59"/>
      <c r="V324" s="181">
        <f t="shared" si="122"/>
        <v>0</v>
      </c>
      <c r="W324" s="181">
        <f t="shared" si="123"/>
        <v>0</v>
      </c>
      <c r="X324" s="181">
        <f t="shared" si="124"/>
        <v>0</v>
      </c>
      <c r="Y324" s="181">
        <f t="shared" si="125"/>
        <v>0</v>
      </c>
      <c r="Z324" s="181">
        <f t="shared" si="126"/>
        <v>0</v>
      </c>
      <c r="AA324" s="181">
        <f t="shared" si="127"/>
        <v>0</v>
      </c>
      <c r="AB324" s="181">
        <f t="shared" si="128"/>
        <v>0</v>
      </c>
      <c r="AC324" s="181">
        <f t="shared" si="129"/>
        <v>0</v>
      </c>
      <c r="AD324" s="181">
        <f t="shared" si="130"/>
        <v>0</v>
      </c>
      <c r="AE324" s="181">
        <f t="shared" si="131"/>
        <v>0</v>
      </c>
      <c r="AF324" s="500">
        <f t="shared" si="134"/>
        <v>0</v>
      </c>
      <c r="AG324" s="189">
        <f t="shared" si="132"/>
        <v>0</v>
      </c>
      <c r="AH324" s="217">
        <f t="shared" si="133"/>
        <v>0</v>
      </c>
      <c r="AI324" s="236" t="s">
        <v>198</v>
      </c>
    </row>
    <row r="325" spans="2:35" hidden="1" x14ac:dyDescent="0.2">
      <c r="B325" s="143">
        <v>11</v>
      </c>
      <c r="C325" s="36"/>
      <c r="D325" s="36"/>
      <c r="E325" s="31"/>
      <c r="F325" s="56"/>
      <c r="G325" s="31"/>
      <c r="H325" s="31"/>
      <c r="I325" s="31"/>
      <c r="J325" s="31"/>
      <c r="K325" s="31"/>
      <c r="L325" s="31"/>
      <c r="M325" s="31"/>
      <c r="N325" s="31"/>
      <c r="O325" s="31"/>
      <c r="P325" s="31"/>
      <c r="Q325" s="31"/>
      <c r="R325" s="124"/>
      <c r="S325" s="59"/>
      <c r="T325" s="59"/>
      <c r="U325" s="59"/>
      <c r="V325" s="181">
        <f t="shared" si="122"/>
        <v>0</v>
      </c>
      <c r="W325" s="181">
        <f t="shared" si="123"/>
        <v>0</v>
      </c>
      <c r="X325" s="181">
        <f t="shared" si="124"/>
        <v>0</v>
      </c>
      <c r="Y325" s="181">
        <f t="shared" si="125"/>
        <v>0</v>
      </c>
      <c r="Z325" s="181">
        <f t="shared" si="126"/>
        <v>0</v>
      </c>
      <c r="AA325" s="181">
        <f t="shared" si="127"/>
        <v>0</v>
      </c>
      <c r="AB325" s="181">
        <f t="shared" si="128"/>
        <v>0</v>
      </c>
      <c r="AC325" s="181">
        <f t="shared" si="129"/>
        <v>0</v>
      </c>
      <c r="AD325" s="181">
        <f t="shared" si="130"/>
        <v>0</v>
      </c>
      <c r="AE325" s="181">
        <f t="shared" si="131"/>
        <v>0</v>
      </c>
      <c r="AF325" s="500">
        <f t="shared" si="134"/>
        <v>0</v>
      </c>
      <c r="AG325" s="189">
        <f t="shared" si="132"/>
        <v>0</v>
      </c>
      <c r="AH325" s="217">
        <f t="shared" si="133"/>
        <v>0</v>
      </c>
      <c r="AI325" s="236" t="s">
        <v>198</v>
      </c>
    </row>
    <row r="326" spans="2:35" hidden="1" x14ac:dyDescent="0.2">
      <c r="B326" s="143">
        <v>12</v>
      </c>
      <c r="C326" s="36"/>
      <c r="D326" s="36"/>
      <c r="E326" s="31"/>
      <c r="F326" s="56"/>
      <c r="G326" s="31"/>
      <c r="H326" s="31"/>
      <c r="I326" s="31"/>
      <c r="J326" s="31"/>
      <c r="K326" s="31"/>
      <c r="L326" s="31"/>
      <c r="M326" s="31"/>
      <c r="N326" s="31"/>
      <c r="O326" s="31"/>
      <c r="P326" s="31"/>
      <c r="Q326" s="31"/>
      <c r="R326" s="124"/>
      <c r="S326" s="59"/>
      <c r="T326" s="59"/>
      <c r="U326" s="59"/>
      <c r="V326" s="181">
        <f t="shared" si="122"/>
        <v>0</v>
      </c>
      <c r="W326" s="181">
        <f t="shared" si="123"/>
        <v>0</v>
      </c>
      <c r="X326" s="181">
        <f t="shared" si="124"/>
        <v>0</v>
      </c>
      <c r="Y326" s="181">
        <f t="shared" si="125"/>
        <v>0</v>
      </c>
      <c r="Z326" s="181">
        <f t="shared" si="126"/>
        <v>0</v>
      </c>
      <c r="AA326" s="181">
        <f t="shared" si="127"/>
        <v>0</v>
      </c>
      <c r="AB326" s="181">
        <f t="shared" si="128"/>
        <v>0</v>
      </c>
      <c r="AC326" s="181">
        <f t="shared" si="129"/>
        <v>0</v>
      </c>
      <c r="AD326" s="181">
        <f t="shared" si="130"/>
        <v>0</v>
      </c>
      <c r="AE326" s="181">
        <f t="shared" si="131"/>
        <v>0</v>
      </c>
      <c r="AF326" s="500">
        <f t="shared" si="134"/>
        <v>0</v>
      </c>
      <c r="AG326" s="189">
        <f t="shared" si="132"/>
        <v>0</v>
      </c>
      <c r="AH326" s="217">
        <f t="shared" si="133"/>
        <v>0</v>
      </c>
      <c r="AI326" s="236" t="s">
        <v>198</v>
      </c>
    </row>
    <row r="327" spans="2:35" hidden="1" x14ac:dyDescent="0.2">
      <c r="B327" s="143">
        <v>13</v>
      </c>
      <c r="C327" s="36"/>
      <c r="D327" s="36"/>
      <c r="E327" s="31"/>
      <c r="F327" s="56"/>
      <c r="G327" s="31"/>
      <c r="H327" s="31"/>
      <c r="I327" s="31"/>
      <c r="J327" s="31"/>
      <c r="K327" s="31"/>
      <c r="L327" s="31"/>
      <c r="M327" s="31"/>
      <c r="N327" s="31"/>
      <c r="O327" s="31"/>
      <c r="P327" s="31"/>
      <c r="Q327" s="31"/>
      <c r="R327" s="124"/>
      <c r="S327" s="59"/>
      <c r="T327" s="59"/>
      <c r="U327" s="59"/>
      <c r="V327" s="181">
        <f t="shared" si="122"/>
        <v>0</v>
      </c>
      <c r="W327" s="181">
        <f t="shared" si="123"/>
        <v>0</v>
      </c>
      <c r="X327" s="181">
        <f t="shared" si="124"/>
        <v>0</v>
      </c>
      <c r="Y327" s="181">
        <f t="shared" si="125"/>
        <v>0</v>
      </c>
      <c r="Z327" s="181">
        <f t="shared" si="126"/>
        <v>0</v>
      </c>
      <c r="AA327" s="181">
        <f t="shared" si="127"/>
        <v>0</v>
      </c>
      <c r="AB327" s="181">
        <f t="shared" si="128"/>
        <v>0</v>
      </c>
      <c r="AC327" s="181">
        <f t="shared" si="129"/>
        <v>0</v>
      </c>
      <c r="AD327" s="181">
        <f t="shared" si="130"/>
        <v>0</v>
      </c>
      <c r="AE327" s="181">
        <f t="shared" si="131"/>
        <v>0</v>
      </c>
      <c r="AF327" s="500">
        <f t="shared" si="134"/>
        <v>0</v>
      </c>
      <c r="AG327" s="189">
        <f t="shared" si="132"/>
        <v>0</v>
      </c>
      <c r="AH327" s="217">
        <f t="shared" si="133"/>
        <v>0</v>
      </c>
      <c r="AI327" s="236" t="s">
        <v>198</v>
      </c>
    </row>
    <row r="328" spans="2:35" hidden="1" x14ac:dyDescent="0.2">
      <c r="B328" s="143">
        <v>14</v>
      </c>
      <c r="C328" s="36"/>
      <c r="D328" s="36"/>
      <c r="E328" s="31"/>
      <c r="F328" s="56"/>
      <c r="G328" s="31"/>
      <c r="H328" s="31"/>
      <c r="I328" s="31"/>
      <c r="J328" s="31"/>
      <c r="K328" s="31"/>
      <c r="L328" s="31"/>
      <c r="M328" s="31"/>
      <c r="N328" s="31"/>
      <c r="O328" s="31"/>
      <c r="P328" s="31"/>
      <c r="Q328" s="31"/>
      <c r="R328" s="124"/>
      <c r="S328" s="59"/>
      <c r="T328" s="59"/>
      <c r="U328" s="59"/>
      <c r="V328" s="181">
        <f t="shared" si="122"/>
        <v>0</v>
      </c>
      <c r="W328" s="181">
        <f t="shared" si="123"/>
        <v>0</v>
      </c>
      <c r="X328" s="181">
        <f t="shared" si="124"/>
        <v>0</v>
      </c>
      <c r="Y328" s="181">
        <f t="shared" si="125"/>
        <v>0</v>
      </c>
      <c r="Z328" s="181">
        <f t="shared" si="126"/>
        <v>0</v>
      </c>
      <c r="AA328" s="181">
        <f t="shared" si="127"/>
        <v>0</v>
      </c>
      <c r="AB328" s="181">
        <f t="shared" si="128"/>
        <v>0</v>
      </c>
      <c r="AC328" s="181">
        <f t="shared" si="129"/>
        <v>0</v>
      </c>
      <c r="AD328" s="181">
        <f t="shared" si="130"/>
        <v>0</v>
      </c>
      <c r="AE328" s="181">
        <f t="shared" si="131"/>
        <v>0</v>
      </c>
      <c r="AF328" s="500">
        <f t="shared" si="134"/>
        <v>0</v>
      </c>
      <c r="AG328" s="189">
        <f t="shared" si="132"/>
        <v>0</v>
      </c>
      <c r="AH328" s="217">
        <f t="shared" si="133"/>
        <v>0</v>
      </c>
      <c r="AI328" s="236" t="s">
        <v>198</v>
      </c>
    </row>
    <row r="329" spans="2:35" hidden="1" x14ac:dyDescent="0.2">
      <c r="B329" s="143">
        <v>15</v>
      </c>
      <c r="C329" s="36"/>
      <c r="D329" s="36"/>
      <c r="E329" s="31"/>
      <c r="F329" s="56"/>
      <c r="G329" s="31"/>
      <c r="H329" s="31"/>
      <c r="I329" s="31"/>
      <c r="J329" s="31"/>
      <c r="K329" s="31"/>
      <c r="L329" s="31"/>
      <c r="M329" s="31"/>
      <c r="N329" s="31"/>
      <c r="O329" s="31"/>
      <c r="P329" s="31"/>
      <c r="Q329" s="31"/>
      <c r="R329" s="124"/>
      <c r="S329" s="59"/>
      <c r="T329" s="59"/>
      <c r="U329" s="59"/>
      <c r="V329" s="181">
        <f t="shared" si="122"/>
        <v>0</v>
      </c>
      <c r="W329" s="181">
        <f t="shared" si="123"/>
        <v>0</v>
      </c>
      <c r="X329" s="181">
        <f t="shared" si="124"/>
        <v>0</v>
      </c>
      <c r="Y329" s="181">
        <f t="shared" si="125"/>
        <v>0</v>
      </c>
      <c r="Z329" s="181">
        <f t="shared" si="126"/>
        <v>0</v>
      </c>
      <c r="AA329" s="181">
        <f t="shared" si="127"/>
        <v>0</v>
      </c>
      <c r="AB329" s="181">
        <f t="shared" si="128"/>
        <v>0</v>
      </c>
      <c r="AC329" s="181">
        <f t="shared" si="129"/>
        <v>0</v>
      </c>
      <c r="AD329" s="181">
        <f t="shared" si="130"/>
        <v>0</v>
      </c>
      <c r="AE329" s="181">
        <f t="shared" si="131"/>
        <v>0</v>
      </c>
      <c r="AF329" s="500">
        <f t="shared" si="134"/>
        <v>0</v>
      </c>
      <c r="AG329" s="189">
        <f t="shared" si="132"/>
        <v>0</v>
      </c>
      <c r="AH329" s="217">
        <f t="shared" si="133"/>
        <v>0</v>
      </c>
      <c r="AI329" s="236" t="s">
        <v>198</v>
      </c>
    </row>
    <row r="330" spans="2:35" hidden="1" x14ac:dyDescent="0.2">
      <c r="B330" s="143">
        <v>16</v>
      </c>
      <c r="C330" s="36"/>
      <c r="D330" s="36"/>
      <c r="E330" s="31"/>
      <c r="F330" s="56"/>
      <c r="G330" s="31"/>
      <c r="H330" s="31"/>
      <c r="I330" s="31"/>
      <c r="J330" s="31"/>
      <c r="K330" s="31"/>
      <c r="L330" s="31"/>
      <c r="M330" s="31"/>
      <c r="N330" s="31"/>
      <c r="O330" s="31"/>
      <c r="P330" s="31"/>
      <c r="Q330" s="31"/>
      <c r="R330" s="124"/>
      <c r="S330" s="59"/>
      <c r="T330" s="59"/>
      <c r="U330" s="59"/>
      <c r="V330" s="181">
        <f t="shared" ref="V330:V364" si="135">$F330*G330</f>
        <v>0</v>
      </c>
      <c r="W330" s="181">
        <f t="shared" ref="W330:W364" si="136">$F330*H330</f>
        <v>0</v>
      </c>
      <c r="X330" s="181">
        <f t="shared" ref="X330:X364" si="137">$F330*I330</f>
        <v>0</v>
      </c>
      <c r="Y330" s="181">
        <f t="shared" ref="Y330:Y364" si="138">$F330*J330</f>
        <v>0</v>
      </c>
      <c r="Z330" s="181">
        <f t="shared" ref="Z330:Z364" si="139">$F330*K330</f>
        <v>0</v>
      </c>
      <c r="AA330" s="181">
        <f t="shared" ref="AA330:AA364" si="140">$F330*L330</f>
        <v>0</v>
      </c>
      <c r="AB330" s="181">
        <f t="shared" ref="AB330:AB364" si="141">$F330*M330</f>
        <v>0</v>
      </c>
      <c r="AC330" s="181">
        <f t="shared" ref="AC330:AC364" si="142">$F330*N330</f>
        <v>0</v>
      </c>
      <c r="AD330" s="181">
        <f t="shared" ref="AD330:AD364" si="143">$F330*O330</f>
        <v>0</v>
      </c>
      <c r="AE330" s="181">
        <f t="shared" ref="AE330:AE364" si="144">$F330*P330</f>
        <v>0</v>
      </c>
      <c r="AF330" s="500">
        <f t="shared" si="134"/>
        <v>0</v>
      </c>
      <c r="AG330" s="572">
        <f t="shared" si="132"/>
        <v>0</v>
      </c>
      <c r="AH330" s="217">
        <f t="shared" si="133"/>
        <v>0</v>
      </c>
      <c r="AI330" s="236" t="s">
        <v>198</v>
      </c>
    </row>
    <row r="331" spans="2:35" hidden="1" x14ac:dyDescent="0.2">
      <c r="B331" s="143">
        <v>17</v>
      </c>
      <c r="C331" s="36"/>
      <c r="D331" s="36"/>
      <c r="E331" s="31"/>
      <c r="F331" s="56"/>
      <c r="G331" s="31"/>
      <c r="H331" s="31"/>
      <c r="I331" s="31"/>
      <c r="J331" s="31"/>
      <c r="K331" s="31"/>
      <c r="L331" s="31"/>
      <c r="M331" s="31"/>
      <c r="N331" s="31"/>
      <c r="O331" s="31"/>
      <c r="P331" s="31"/>
      <c r="Q331" s="31"/>
      <c r="R331" s="124"/>
      <c r="S331" s="59"/>
      <c r="T331" s="59"/>
      <c r="U331" s="59"/>
      <c r="V331" s="181">
        <f t="shared" si="135"/>
        <v>0</v>
      </c>
      <c r="W331" s="181">
        <f t="shared" si="136"/>
        <v>0</v>
      </c>
      <c r="X331" s="181">
        <f t="shared" si="137"/>
        <v>0</v>
      </c>
      <c r="Y331" s="181">
        <f t="shared" si="138"/>
        <v>0</v>
      </c>
      <c r="Z331" s="181">
        <f t="shared" si="139"/>
        <v>0</v>
      </c>
      <c r="AA331" s="181">
        <f t="shared" si="140"/>
        <v>0</v>
      </c>
      <c r="AB331" s="181">
        <f t="shared" si="141"/>
        <v>0</v>
      </c>
      <c r="AC331" s="181">
        <f t="shared" si="142"/>
        <v>0</v>
      </c>
      <c r="AD331" s="181">
        <f t="shared" si="143"/>
        <v>0</v>
      </c>
      <c r="AE331" s="181">
        <f t="shared" si="144"/>
        <v>0</v>
      </c>
      <c r="AF331" s="500">
        <f t="shared" si="134"/>
        <v>0</v>
      </c>
      <c r="AG331" s="572">
        <f t="shared" si="132"/>
        <v>0</v>
      </c>
      <c r="AH331" s="217">
        <f t="shared" si="133"/>
        <v>0</v>
      </c>
      <c r="AI331" s="236" t="s">
        <v>198</v>
      </c>
    </row>
    <row r="332" spans="2:35" hidden="1" x14ac:dyDescent="0.2">
      <c r="B332" s="143">
        <v>18</v>
      </c>
      <c r="C332" s="36"/>
      <c r="D332" s="36"/>
      <c r="E332" s="31"/>
      <c r="F332" s="56"/>
      <c r="G332" s="31"/>
      <c r="H332" s="31"/>
      <c r="I332" s="31"/>
      <c r="J332" s="31"/>
      <c r="K332" s="31"/>
      <c r="L332" s="31"/>
      <c r="M332" s="31"/>
      <c r="N332" s="31"/>
      <c r="O332" s="31"/>
      <c r="P332" s="31"/>
      <c r="Q332" s="31"/>
      <c r="R332" s="124"/>
      <c r="S332" s="59"/>
      <c r="T332" s="59"/>
      <c r="U332" s="59"/>
      <c r="V332" s="181">
        <f t="shared" si="135"/>
        <v>0</v>
      </c>
      <c r="W332" s="181">
        <f t="shared" si="136"/>
        <v>0</v>
      </c>
      <c r="X332" s="181">
        <f t="shared" si="137"/>
        <v>0</v>
      </c>
      <c r="Y332" s="181">
        <f t="shared" si="138"/>
        <v>0</v>
      </c>
      <c r="Z332" s="181">
        <f t="shared" si="139"/>
        <v>0</v>
      </c>
      <c r="AA332" s="181">
        <f t="shared" si="140"/>
        <v>0</v>
      </c>
      <c r="AB332" s="181">
        <f t="shared" si="141"/>
        <v>0</v>
      </c>
      <c r="AC332" s="181">
        <f t="shared" si="142"/>
        <v>0</v>
      </c>
      <c r="AD332" s="181">
        <f t="shared" si="143"/>
        <v>0</v>
      </c>
      <c r="AE332" s="181">
        <f t="shared" si="144"/>
        <v>0</v>
      </c>
      <c r="AF332" s="500">
        <f t="shared" si="134"/>
        <v>0</v>
      </c>
      <c r="AG332" s="572">
        <f t="shared" si="132"/>
        <v>0</v>
      </c>
      <c r="AH332" s="217">
        <f t="shared" si="133"/>
        <v>0</v>
      </c>
      <c r="AI332" s="236" t="s">
        <v>198</v>
      </c>
    </row>
    <row r="333" spans="2:35" hidden="1" x14ac:dyDescent="0.2">
      <c r="B333" s="143">
        <v>19</v>
      </c>
      <c r="C333" s="36"/>
      <c r="D333" s="36"/>
      <c r="E333" s="31"/>
      <c r="F333" s="56"/>
      <c r="G333" s="31"/>
      <c r="H333" s="31"/>
      <c r="I333" s="31"/>
      <c r="J333" s="31"/>
      <c r="K333" s="31"/>
      <c r="L333" s="31"/>
      <c r="M333" s="31"/>
      <c r="N333" s="31"/>
      <c r="O333" s="31"/>
      <c r="P333" s="31"/>
      <c r="Q333" s="31"/>
      <c r="R333" s="124"/>
      <c r="S333" s="59"/>
      <c r="T333" s="59"/>
      <c r="U333" s="59"/>
      <c r="V333" s="181">
        <f t="shared" si="135"/>
        <v>0</v>
      </c>
      <c r="W333" s="181">
        <f t="shared" si="136"/>
        <v>0</v>
      </c>
      <c r="X333" s="181">
        <f t="shared" si="137"/>
        <v>0</v>
      </c>
      <c r="Y333" s="181">
        <f t="shared" si="138"/>
        <v>0</v>
      </c>
      <c r="Z333" s="181">
        <f t="shared" si="139"/>
        <v>0</v>
      </c>
      <c r="AA333" s="181">
        <f t="shared" si="140"/>
        <v>0</v>
      </c>
      <c r="AB333" s="181">
        <f t="shared" si="141"/>
        <v>0</v>
      </c>
      <c r="AC333" s="181">
        <f t="shared" si="142"/>
        <v>0</v>
      </c>
      <c r="AD333" s="181">
        <f t="shared" si="143"/>
        <v>0</v>
      </c>
      <c r="AE333" s="181">
        <f t="shared" si="144"/>
        <v>0</v>
      </c>
      <c r="AF333" s="500">
        <f t="shared" si="134"/>
        <v>0</v>
      </c>
      <c r="AG333" s="572">
        <f t="shared" si="132"/>
        <v>0</v>
      </c>
      <c r="AH333" s="217">
        <f t="shared" si="133"/>
        <v>0</v>
      </c>
      <c r="AI333" s="236" t="s">
        <v>198</v>
      </c>
    </row>
    <row r="334" spans="2:35" hidden="1" x14ac:dyDescent="0.2">
      <c r="B334" s="143">
        <v>20</v>
      </c>
      <c r="C334" s="36"/>
      <c r="D334" s="36"/>
      <c r="E334" s="31"/>
      <c r="F334" s="56"/>
      <c r="G334" s="31"/>
      <c r="H334" s="31"/>
      <c r="I334" s="31"/>
      <c r="J334" s="31"/>
      <c r="K334" s="31"/>
      <c r="L334" s="31"/>
      <c r="M334" s="31"/>
      <c r="N334" s="31"/>
      <c r="O334" s="31"/>
      <c r="P334" s="31"/>
      <c r="Q334" s="31"/>
      <c r="R334" s="124"/>
      <c r="S334" s="59"/>
      <c r="T334" s="59"/>
      <c r="U334" s="59"/>
      <c r="V334" s="181">
        <f t="shared" si="135"/>
        <v>0</v>
      </c>
      <c r="W334" s="181">
        <f t="shared" si="136"/>
        <v>0</v>
      </c>
      <c r="X334" s="181">
        <f t="shared" si="137"/>
        <v>0</v>
      </c>
      <c r="Y334" s="181">
        <f t="shared" si="138"/>
        <v>0</v>
      </c>
      <c r="Z334" s="181">
        <f t="shared" si="139"/>
        <v>0</v>
      </c>
      <c r="AA334" s="181">
        <f t="shared" si="140"/>
        <v>0</v>
      </c>
      <c r="AB334" s="181">
        <f t="shared" si="141"/>
        <v>0</v>
      </c>
      <c r="AC334" s="181">
        <f t="shared" si="142"/>
        <v>0</v>
      </c>
      <c r="AD334" s="181">
        <f t="shared" si="143"/>
        <v>0</v>
      </c>
      <c r="AE334" s="181">
        <f t="shared" si="144"/>
        <v>0</v>
      </c>
      <c r="AF334" s="500">
        <f t="shared" si="134"/>
        <v>0</v>
      </c>
      <c r="AG334" s="572">
        <f t="shared" si="132"/>
        <v>0</v>
      </c>
      <c r="AH334" s="217">
        <f t="shared" si="133"/>
        <v>0</v>
      </c>
      <c r="AI334" s="236" t="s">
        <v>198</v>
      </c>
    </row>
    <row r="335" spans="2:35" hidden="1" x14ac:dyDescent="0.2">
      <c r="B335" s="143">
        <v>21</v>
      </c>
      <c r="C335" s="36"/>
      <c r="D335" s="36"/>
      <c r="E335" s="31"/>
      <c r="F335" s="56"/>
      <c r="G335" s="31"/>
      <c r="H335" s="31"/>
      <c r="I335" s="31"/>
      <c r="J335" s="31"/>
      <c r="K335" s="31"/>
      <c r="L335" s="31"/>
      <c r="M335" s="31"/>
      <c r="N335" s="31"/>
      <c r="O335" s="31"/>
      <c r="P335" s="31"/>
      <c r="Q335" s="31"/>
      <c r="R335" s="124"/>
      <c r="S335" s="59"/>
      <c r="T335" s="59"/>
      <c r="U335" s="59"/>
      <c r="V335" s="181">
        <f t="shared" si="135"/>
        <v>0</v>
      </c>
      <c r="W335" s="181">
        <f t="shared" si="136"/>
        <v>0</v>
      </c>
      <c r="X335" s="181">
        <f t="shared" si="137"/>
        <v>0</v>
      </c>
      <c r="Y335" s="181">
        <f t="shared" si="138"/>
        <v>0</v>
      </c>
      <c r="Z335" s="181">
        <f t="shared" si="139"/>
        <v>0</v>
      </c>
      <c r="AA335" s="181">
        <f t="shared" si="140"/>
        <v>0</v>
      </c>
      <c r="AB335" s="181">
        <f t="shared" si="141"/>
        <v>0</v>
      </c>
      <c r="AC335" s="181">
        <f t="shared" si="142"/>
        <v>0</v>
      </c>
      <c r="AD335" s="181">
        <f t="shared" si="143"/>
        <v>0</v>
      </c>
      <c r="AE335" s="181">
        <f t="shared" si="144"/>
        <v>0</v>
      </c>
      <c r="AF335" s="500">
        <f t="shared" si="134"/>
        <v>0</v>
      </c>
      <c r="AG335" s="572">
        <f t="shared" si="132"/>
        <v>0</v>
      </c>
      <c r="AH335" s="217">
        <f t="shared" si="133"/>
        <v>0</v>
      </c>
      <c r="AI335" s="236" t="s">
        <v>198</v>
      </c>
    </row>
    <row r="336" spans="2:35" hidden="1" x14ac:dyDescent="0.2">
      <c r="B336" s="143">
        <v>22</v>
      </c>
      <c r="C336" s="36"/>
      <c r="D336" s="36"/>
      <c r="E336" s="31"/>
      <c r="F336" s="56"/>
      <c r="G336" s="31"/>
      <c r="H336" s="31"/>
      <c r="I336" s="31"/>
      <c r="J336" s="31"/>
      <c r="K336" s="31"/>
      <c r="L336" s="31"/>
      <c r="M336" s="31"/>
      <c r="N336" s="31"/>
      <c r="O336" s="31"/>
      <c r="P336" s="31"/>
      <c r="Q336" s="31"/>
      <c r="R336" s="124"/>
      <c r="S336" s="59"/>
      <c r="T336" s="59"/>
      <c r="U336" s="59"/>
      <c r="V336" s="181">
        <f t="shared" si="135"/>
        <v>0</v>
      </c>
      <c r="W336" s="181">
        <f t="shared" si="136"/>
        <v>0</v>
      </c>
      <c r="X336" s="181">
        <f t="shared" si="137"/>
        <v>0</v>
      </c>
      <c r="Y336" s="181">
        <f t="shared" si="138"/>
        <v>0</v>
      </c>
      <c r="Z336" s="181">
        <f t="shared" si="139"/>
        <v>0</v>
      </c>
      <c r="AA336" s="181">
        <f t="shared" si="140"/>
        <v>0</v>
      </c>
      <c r="AB336" s="181">
        <f t="shared" si="141"/>
        <v>0</v>
      </c>
      <c r="AC336" s="181">
        <f t="shared" si="142"/>
        <v>0</v>
      </c>
      <c r="AD336" s="181">
        <f t="shared" si="143"/>
        <v>0</v>
      </c>
      <c r="AE336" s="181">
        <f t="shared" si="144"/>
        <v>0</v>
      </c>
      <c r="AF336" s="500">
        <f t="shared" si="134"/>
        <v>0</v>
      </c>
      <c r="AG336" s="572">
        <f t="shared" si="132"/>
        <v>0</v>
      </c>
      <c r="AH336" s="217">
        <f t="shared" si="133"/>
        <v>0</v>
      </c>
      <c r="AI336" s="236" t="s">
        <v>198</v>
      </c>
    </row>
    <row r="337" spans="2:35" hidden="1" x14ac:dyDescent="0.2">
      <c r="B337" s="143">
        <v>23</v>
      </c>
      <c r="C337" s="36"/>
      <c r="D337" s="36"/>
      <c r="E337" s="31"/>
      <c r="F337" s="56"/>
      <c r="G337" s="31"/>
      <c r="H337" s="31"/>
      <c r="I337" s="31"/>
      <c r="J337" s="31"/>
      <c r="K337" s="31"/>
      <c r="L337" s="31"/>
      <c r="M337" s="31"/>
      <c r="N337" s="31"/>
      <c r="O337" s="31"/>
      <c r="P337" s="31"/>
      <c r="Q337" s="31"/>
      <c r="R337" s="124"/>
      <c r="S337" s="59"/>
      <c r="T337" s="59"/>
      <c r="U337" s="59"/>
      <c r="V337" s="181">
        <f t="shared" si="135"/>
        <v>0</v>
      </c>
      <c r="W337" s="181">
        <f t="shared" si="136"/>
        <v>0</v>
      </c>
      <c r="X337" s="181">
        <f t="shared" si="137"/>
        <v>0</v>
      </c>
      <c r="Y337" s="181">
        <f t="shared" si="138"/>
        <v>0</v>
      </c>
      <c r="Z337" s="181">
        <f t="shared" si="139"/>
        <v>0</v>
      </c>
      <c r="AA337" s="181">
        <f t="shared" si="140"/>
        <v>0</v>
      </c>
      <c r="AB337" s="181">
        <f t="shared" si="141"/>
        <v>0</v>
      </c>
      <c r="AC337" s="181">
        <f t="shared" si="142"/>
        <v>0</v>
      </c>
      <c r="AD337" s="181">
        <f t="shared" si="143"/>
        <v>0</v>
      </c>
      <c r="AE337" s="181">
        <f t="shared" si="144"/>
        <v>0</v>
      </c>
      <c r="AF337" s="500">
        <f t="shared" si="134"/>
        <v>0</v>
      </c>
      <c r="AG337" s="572">
        <f t="shared" si="132"/>
        <v>0</v>
      </c>
      <c r="AH337" s="217">
        <f t="shared" si="133"/>
        <v>0</v>
      </c>
      <c r="AI337" s="236" t="s">
        <v>198</v>
      </c>
    </row>
    <row r="338" spans="2:35" hidden="1" x14ac:dyDescent="0.2">
      <c r="B338" s="143">
        <v>24</v>
      </c>
      <c r="C338" s="36"/>
      <c r="D338" s="36"/>
      <c r="E338" s="31"/>
      <c r="F338" s="56"/>
      <c r="G338" s="31"/>
      <c r="H338" s="31"/>
      <c r="I338" s="31"/>
      <c r="J338" s="31"/>
      <c r="K338" s="31"/>
      <c r="L338" s="31"/>
      <c r="M338" s="31"/>
      <c r="N338" s="31"/>
      <c r="O338" s="31"/>
      <c r="P338" s="31"/>
      <c r="Q338" s="31"/>
      <c r="R338" s="124"/>
      <c r="S338" s="59"/>
      <c r="T338" s="59"/>
      <c r="U338" s="59"/>
      <c r="V338" s="181">
        <f t="shared" si="135"/>
        <v>0</v>
      </c>
      <c r="W338" s="181">
        <f t="shared" si="136"/>
        <v>0</v>
      </c>
      <c r="X338" s="181">
        <f t="shared" si="137"/>
        <v>0</v>
      </c>
      <c r="Y338" s="181">
        <f t="shared" si="138"/>
        <v>0</v>
      </c>
      <c r="Z338" s="181">
        <f t="shared" si="139"/>
        <v>0</v>
      </c>
      <c r="AA338" s="181">
        <f t="shared" si="140"/>
        <v>0</v>
      </c>
      <c r="AB338" s="181">
        <f t="shared" si="141"/>
        <v>0</v>
      </c>
      <c r="AC338" s="181">
        <f t="shared" si="142"/>
        <v>0</v>
      </c>
      <c r="AD338" s="181">
        <f t="shared" si="143"/>
        <v>0</v>
      </c>
      <c r="AE338" s="181">
        <f t="shared" si="144"/>
        <v>0</v>
      </c>
      <c r="AF338" s="500">
        <f t="shared" si="134"/>
        <v>0</v>
      </c>
      <c r="AG338" s="572">
        <f t="shared" si="132"/>
        <v>0</v>
      </c>
      <c r="AH338" s="217">
        <f t="shared" si="133"/>
        <v>0</v>
      </c>
      <c r="AI338" s="236" t="s">
        <v>198</v>
      </c>
    </row>
    <row r="339" spans="2:35" hidden="1" x14ac:dyDescent="0.2">
      <c r="B339" s="143">
        <v>25</v>
      </c>
      <c r="C339" s="36"/>
      <c r="D339" s="36"/>
      <c r="E339" s="31"/>
      <c r="F339" s="56"/>
      <c r="G339" s="31"/>
      <c r="H339" s="31"/>
      <c r="I339" s="31"/>
      <c r="J339" s="31"/>
      <c r="K339" s="31"/>
      <c r="L339" s="31"/>
      <c r="M339" s="31"/>
      <c r="N339" s="31"/>
      <c r="O339" s="31"/>
      <c r="P339" s="31"/>
      <c r="Q339" s="31"/>
      <c r="R339" s="124"/>
      <c r="S339" s="59"/>
      <c r="T339" s="59"/>
      <c r="U339" s="59"/>
      <c r="V339" s="181">
        <f t="shared" si="135"/>
        <v>0</v>
      </c>
      <c r="W339" s="181">
        <f t="shared" si="136"/>
        <v>0</v>
      </c>
      <c r="X339" s="181">
        <f t="shared" si="137"/>
        <v>0</v>
      </c>
      <c r="Y339" s="181">
        <f t="shared" si="138"/>
        <v>0</v>
      </c>
      <c r="Z339" s="181">
        <f t="shared" si="139"/>
        <v>0</v>
      </c>
      <c r="AA339" s="181">
        <f t="shared" si="140"/>
        <v>0</v>
      </c>
      <c r="AB339" s="181">
        <f t="shared" si="141"/>
        <v>0</v>
      </c>
      <c r="AC339" s="181">
        <f t="shared" si="142"/>
        <v>0</v>
      </c>
      <c r="AD339" s="181">
        <f t="shared" si="143"/>
        <v>0</v>
      </c>
      <c r="AE339" s="181">
        <f t="shared" si="144"/>
        <v>0</v>
      </c>
      <c r="AF339" s="500">
        <f t="shared" si="134"/>
        <v>0</v>
      </c>
      <c r="AG339" s="572">
        <f t="shared" si="132"/>
        <v>0</v>
      </c>
      <c r="AH339" s="217">
        <f t="shared" si="133"/>
        <v>0</v>
      </c>
      <c r="AI339" s="236" t="s">
        <v>198</v>
      </c>
    </row>
    <row r="340" spans="2:35" hidden="1" x14ac:dyDescent="0.2">
      <c r="B340" s="143">
        <v>26</v>
      </c>
      <c r="C340" s="36"/>
      <c r="D340" s="36"/>
      <c r="E340" s="31"/>
      <c r="F340" s="56"/>
      <c r="G340" s="31"/>
      <c r="H340" s="31"/>
      <c r="I340" s="31"/>
      <c r="J340" s="31"/>
      <c r="K340" s="31"/>
      <c r="L340" s="31"/>
      <c r="M340" s="31"/>
      <c r="N340" s="31"/>
      <c r="O340" s="31"/>
      <c r="P340" s="31"/>
      <c r="Q340" s="31"/>
      <c r="R340" s="124"/>
      <c r="S340" s="59"/>
      <c r="T340" s="59"/>
      <c r="U340" s="59"/>
      <c r="V340" s="181">
        <f t="shared" si="135"/>
        <v>0</v>
      </c>
      <c r="W340" s="181">
        <f t="shared" si="136"/>
        <v>0</v>
      </c>
      <c r="X340" s="181">
        <f t="shared" si="137"/>
        <v>0</v>
      </c>
      <c r="Y340" s="181">
        <f t="shared" si="138"/>
        <v>0</v>
      </c>
      <c r="Z340" s="181">
        <f t="shared" si="139"/>
        <v>0</v>
      </c>
      <c r="AA340" s="181">
        <f t="shared" si="140"/>
        <v>0</v>
      </c>
      <c r="AB340" s="181">
        <f t="shared" si="141"/>
        <v>0</v>
      </c>
      <c r="AC340" s="181">
        <f t="shared" si="142"/>
        <v>0</v>
      </c>
      <c r="AD340" s="181">
        <f t="shared" si="143"/>
        <v>0</v>
      </c>
      <c r="AE340" s="181">
        <f t="shared" si="144"/>
        <v>0</v>
      </c>
      <c r="AF340" s="500">
        <f t="shared" si="134"/>
        <v>0</v>
      </c>
      <c r="AG340" s="572">
        <f t="shared" si="132"/>
        <v>0</v>
      </c>
      <c r="AH340" s="217">
        <f t="shared" si="133"/>
        <v>0</v>
      </c>
      <c r="AI340" s="236" t="s">
        <v>198</v>
      </c>
    </row>
    <row r="341" spans="2:35" hidden="1" x14ac:dyDescent="0.2">
      <c r="B341" s="143">
        <v>27</v>
      </c>
      <c r="C341" s="36"/>
      <c r="D341" s="36"/>
      <c r="E341" s="31"/>
      <c r="F341" s="56"/>
      <c r="G341" s="31"/>
      <c r="H341" s="31"/>
      <c r="I341" s="31"/>
      <c r="J341" s="31"/>
      <c r="K341" s="31"/>
      <c r="L341" s="31"/>
      <c r="M341" s="31"/>
      <c r="N341" s="31"/>
      <c r="O341" s="31"/>
      <c r="P341" s="31"/>
      <c r="Q341" s="31"/>
      <c r="R341" s="124"/>
      <c r="S341" s="59"/>
      <c r="T341" s="59"/>
      <c r="U341" s="59"/>
      <c r="V341" s="181">
        <f t="shared" si="135"/>
        <v>0</v>
      </c>
      <c r="W341" s="181">
        <f t="shared" si="136"/>
        <v>0</v>
      </c>
      <c r="X341" s="181">
        <f t="shared" si="137"/>
        <v>0</v>
      </c>
      <c r="Y341" s="181">
        <f t="shared" si="138"/>
        <v>0</v>
      </c>
      <c r="Z341" s="181">
        <f t="shared" si="139"/>
        <v>0</v>
      </c>
      <c r="AA341" s="181">
        <f t="shared" si="140"/>
        <v>0</v>
      </c>
      <c r="AB341" s="181">
        <f t="shared" si="141"/>
        <v>0</v>
      </c>
      <c r="AC341" s="181">
        <f t="shared" si="142"/>
        <v>0</v>
      </c>
      <c r="AD341" s="181">
        <f t="shared" si="143"/>
        <v>0</v>
      </c>
      <c r="AE341" s="181">
        <f t="shared" si="144"/>
        <v>0</v>
      </c>
      <c r="AF341" s="500">
        <f t="shared" si="134"/>
        <v>0</v>
      </c>
      <c r="AG341" s="572">
        <f t="shared" si="132"/>
        <v>0</v>
      </c>
      <c r="AH341" s="217">
        <f t="shared" si="133"/>
        <v>0</v>
      </c>
      <c r="AI341" s="236" t="s">
        <v>198</v>
      </c>
    </row>
    <row r="342" spans="2:35" hidden="1" x14ac:dyDescent="0.2">
      <c r="B342" s="143">
        <v>28</v>
      </c>
      <c r="C342" s="36"/>
      <c r="D342" s="36"/>
      <c r="E342" s="31"/>
      <c r="F342" s="56"/>
      <c r="G342" s="31"/>
      <c r="H342" s="31"/>
      <c r="I342" s="31"/>
      <c r="J342" s="31"/>
      <c r="K342" s="31"/>
      <c r="L342" s="31"/>
      <c r="M342" s="31"/>
      <c r="N342" s="31"/>
      <c r="O342" s="31"/>
      <c r="P342" s="31"/>
      <c r="Q342" s="31"/>
      <c r="R342" s="124"/>
      <c r="S342" s="59"/>
      <c r="T342" s="59"/>
      <c r="U342" s="59"/>
      <c r="V342" s="181">
        <f t="shared" si="135"/>
        <v>0</v>
      </c>
      <c r="W342" s="181">
        <f t="shared" si="136"/>
        <v>0</v>
      </c>
      <c r="X342" s="181">
        <f t="shared" si="137"/>
        <v>0</v>
      </c>
      <c r="Y342" s="181">
        <f t="shared" si="138"/>
        <v>0</v>
      </c>
      <c r="Z342" s="181">
        <f t="shared" si="139"/>
        <v>0</v>
      </c>
      <c r="AA342" s="181">
        <f t="shared" si="140"/>
        <v>0</v>
      </c>
      <c r="AB342" s="181">
        <f t="shared" si="141"/>
        <v>0</v>
      </c>
      <c r="AC342" s="181">
        <f t="shared" si="142"/>
        <v>0</v>
      </c>
      <c r="AD342" s="181">
        <f t="shared" si="143"/>
        <v>0</v>
      </c>
      <c r="AE342" s="181">
        <f t="shared" si="144"/>
        <v>0</v>
      </c>
      <c r="AF342" s="500">
        <f t="shared" si="134"/>
        <v>0</v>
      </c>
      <c r="AG342" s="572">
        <f t="shared" si="132"/>
        <v>0</v>
      </c>
      <c r="AH342" s="217">
        <f t="shared" si="133"/>
        <v>0</v>
      </c>
      <c r="AI342" s="236" t="s">
        <v>198</v>
      </c>
    </row>
    <row r="343" spans="2:35" hidden="1" x14ac:dyDescent="0.2">
      <c r="B343" s="143">
        <v>29</v>
      </c>
      <c r="C343" s="36"/>
      <c r="D343" s="36"/>
      <c r="E343" s="31"/>
      <c r="F343" s="56"/>
      <c r="G343" s="31"/>
      <c r="H343" s="31"/>
      <c r="I343" s="31"/>
      <c r="J343" s="31"/>
      <c r="K343" s="31"/>
      <c r="L343" s="31"/>
      <c r="M343" s="31"/>
      <c r="N343" s="31"/>
      <c r="O343" s="31"/>
      <c r="P343" s="31"/>
      <c r="Q343" s="31"/>
      <c r="R343" s="124"/>
      <c r="S343" s="59"/>
      <c r="T343" s="59"/>
      <c r="U343" s="59"/>
      <c r="V343" s="181">
        <f t="shared" si="135"/>
        <v>0</v>
      </c>
      <c r="W343" s="181">
        <f t="shared" si="136"/>
        <v>0</v>
      </c>
      <c r="X343" s="181">
        <f t="shared" si="137"/>
        <v>0</v>
      </c>
      <c r="Y343" s="181">
        <f t="shared" si="138"/>
        <v>0</v>
      </c>
      <c r="Z343" s="181">
        <f t="shared" si="139"/>
        <v>0</v>
      </c>
      <c r="AA343" s="181">
        <f t="shared" si="140"/>
        <v>0</v>
      </c>
      <c r="AB343" s="181">
        <f t="shared" si="141"/>
        <v>0</v>
      </c>
      <c r="AC343" s="181">
        <f t="shared" si="142"/>
        <v>0</v>
      </c>
      <c r="AD343" s="181">
        <f t="shared" si="143"/>
        <v>0</v>
      </c>
      <c r="AE343" s="181">
        <f t="shared" si="144"/>
        <v>0</v>
      </c>
      <c r="AF343" s="500">
        <f t="shared" si="134"/>
        <v>0</v>
      </c>
      <c r="AG343" s="572">
        <f t="shared" si="132"/>
        <v>0</v>
      </c>
      <c r="AH343" s="217">
        <f t="shared" si="133"/>
        <v>0</v>
      </c>
      <c r="AI343" s="236" t="s">
        <v>198</v>
      </c>
    </row>
    <row r="344" spans="2:35" hidden="1" x14ac:dyDescent="0.2">
      <c r="B344" s="143">
        <v>30</v>
      </c>
      <c r="C344" s="36"/>
      <c r="D344" s="36"/>
      <c r="E344" s="31"/>
      <c r="F344" s="56"/>
      <c r="G344" s="31"/>
      <c r="H344" s="31"/>
      <c r="I344" s="31"/>
      <c r="J344" s="31"/>
      <c r="K344" s="31"/>
      <c r="L344" s="31"/>
      <c r="M344" s="31"/>
      <c r="N344" s="31"/>
      <c r="O344" s="31"/>
      <c r="P344" s="31"/>
      <c r="Q344" s="31"/>
      <c r="R344" s="124"/>
      <c r="S344" s="59"/>
      <c r="T344" s="59"/>
      <c r="U344" s="59"/>
      <c r="V344" s="181">
        <f t="shared" si="135"/>
        <v>0</v>
      </c>
      <c r="W344" s="181">
        <f t="shared" si="136"/>
        <v>0</v>
      </c>
      <c r="X344" s="181">
        <f t="shared" si="137"/>
        <v>0</v>
      </c>
      <c r="Y344" s="181">
        <f t="shared" si="138"/>
        <v>0</v>
      </c>
      <c r="Z344" s="181">
        <f t="shared" si="139"/>
        <v>0</v>
      </c>
      <c r="AA344" s="181">
        <f t="shared" si="140"/>
        <v>0</v>
      </c>
      <c r="AB344" s="181">
        <f t="shared" si="141"/>
        <v>0</v>
      </c>
      <c r="AC344" s="181">
        <f t="shared" si="142"/>
        <v>0</v>
      </c>
      <c r="AD344" s="181">
        <f t="shared" si="143"/>
        <v>0</v>
      </c>
      <c r="AE344" s="181">
        <f t="shared" si="144"/>
        <v>0</v>
      </c>
      <c r="AF344" s="500">
        <f t="shared" si="134"/>
        <v>0</v>
      </c>
      <c r="AG344" s="572">
        <f t="shared" si="132"/>
        <v>0</v>
      </c>
      <c r="AH344" s="217">
        <f t="shared" si="133"/>
        <v>0</v>
      </c>
      <c r="AI344" s="236" t="s">
        <v>198</v>
      </c>
    </row>
    <row r="345" spans="2:35" hidden="1" x14ac:dyDescent="0.2">
      <c r="B345" s="143">
        <v>31</v>
      </c>
      <c r="C345" s="36"/>
      <c r="D345" s="36"/>
      <c r="E345" s="31"/>
      <c r="F345" s="56"/>
      <c r="G345" s="31"/>
      <c r="H345" s="31"/>
      <c r="I345" s="31"/>
      <c r="J345" s="31"/>
      <c r="K345" s="31"/>
      <c r="L345" s="31"/>
      <c r="M345" s="31"/>
      <c r="N345" s="31"/>
      <c r="O345" s="31"/>
      <c r="P345" s="31"/>
      <c r="Q345" s="31"/>
      <c r="R345" s="124"/>
      <c r="S345" s="59"/>
      <c r="T345" s="59"/>
      <c r="U345" s="59"/>
      <c r="V345" s="181">
        <f t="shared" si="135"/>
        <v>0</v>
      </c>
      <c r="W345" s="181">
        <f t="shared" si="136"/>
        <v>0</v>
      </c>
      <c r="X345" s="181">
        <f t="shared" si="137"/>
        <v>0</v>
      </c>
      <c r="Y345" s="181">
        <f t="shared" si="138"/>
        <v>0</v>
      </c>
      <c r="Z345" s="181">
        <f t="shared" si="139"/>
        <v>0</v>
      </c>
      <c r="AA345" s="181">
        <f t="shared" si="140"/>
        <v>0</v>
      </c>
      <c r="AB345" s="181">
        <f t="shared" si="141"/>
        <v>0</v>
      </c>
      <c r="AC345" s="181">
        <f t="shared" si="142"/>
        <v>0</v>
      </c>
      <c r="AD345" s="181">
        <f t="shared" si="143"/>
        <v>0</v>
      </c>
      <c r="AE345" s="181">
        <f t="shared" si="144"/>
        <v>0</v>
      </c>
      <c r="AF345" s="500">
        <f t="shared" si="134"/>
        <v>0</v>
      </c>
      <c r="AG345" s="572">
        <f t="shared" si="132"/>
        <v>0</v>
      </c>
      <c r="AH345" s="217">
        <f t="shared" si="133"/>
        <v>0</v>
      </c>
      <c r="AI345" s="236" t="s">
        <v>198</v>
      </c>
    </row>
    <row r="346" spans="2:35" hidden="1" x14ac:dyDescent="0.2">
      <c r="B346" s="143">
        <v>32</v>
      </c>
      <c r="C346" s="36"/>
      <c r="D346" s="36"/>
      <c r="E346" s="31"/>
      <c r="F346" s="56"/>
      <c r="G346" s="31"/>
      <c r="H346" s="31"/>
      <c r="I346" s="31"/>
      <c r="J346" s="31"/>
      <c r="K346" s="31"/>
      <c r="L346" s="31"/>
      <c r="M346" s="31"/>
      <c r="N346" s="31"/>
      <c r="O346" s="31"/>
      <c r="P346" s="31"/>
      <c r="Q346" s="31"/>
      <c r="R346" s="124"/>
      <c r="S346" s="59"/>
      <c r="T346" s="59"/>
      <c r="U346" s="59"/>
      <c r="V346" s="181">
        <f t="shared" si="135"/>
        <v>0</v>
      </c>
      <c r="W346" s="181">
        <f t="shared" si="136"/>
        <v>0</v>
      </c>
      <c r="X346" s="181">
        <f t="shared" si="137"/>
        <v>0</v>
      </c>
      <c r="Y346" s="181">
        <f t="shared" si="138"/>
        <v>0</v>
      </c>
      <c r="Z346" s="181">
        <f t="shared" si="139"/>
        <v>0</v>
      </c>
      <c r="AA346" s="181">
        <f t="shared" si="140"/>
        <v>0</v>
      </c>
      <c r="AB346" s="181">
        <f t="shared" si="141"/>
        <v>0</v>
      </c>
      <c r="AC346" s="181">
        <f t="shared" si="142"/>
        <v>0</v>
      </c>
      <c r="AD346" s="181">
        <f t="shared" si="143"/>
        <v>0</v>
      </c>
      <c r="AE346" s="181">
        <f t="shared" si="144"/>
        <v>0</v>
      </c>
      <c r="AF346" s="500">
        <f t="shared" si="134"/>
        <v>0</v>
      </c>
      <c r="AG346" s="572">
        <f t="shared" si="132"/>
        <v>0</v>
      </c>
      <c r="AH346" s="217">
        <f t="shared" si="133"/>
        <v>0</v>
      </c>
      <c r="AI346" s="236" t="s">
        <v>198</v>
      </c>
    </row>
    <row r="347" spans="2:35" hidden="1" x14ac:dyDescent="0.2">
      <c r="B347" s="143">
        <v>33</v>
      </c>
      <c r="C347" s="36"/>
      <c r="D347" s="36"/>
      <c r="E347" s="31"/>
      <c r="F347" s="56"/>
      <c r="G347" s="31"/>
      <c r="H347" s="31"/>
      <c r="I347" s="31"/>
      <c r="J347" s="31"/>
      <c r="K347" s="31"/>
      <c r="L347" s="31"/>
      <c r="M347" s="31"/>
      <c r="N347" s="31"/>
      <c r="O347" s="31"/>
      <c r="P347" s="31"/>
      <c r="Q347" s="31"/>
      <c r="R347" s="124"/>
      <c r="S347" s="59"/>
      <c r="T347" s="59"/>
      <c r="U347" s="59"/>
      <c r="V347" s="181">
        <f t="shared" si="135"/>
        <v>0</v>
      </c>
      <c r="W347" s="181">
        <f t="shared" si="136"/>
        <v>0</v>
      </c>
      <c r="X347" s="181">
        <f t="shared" si="137"/>
        <v>0</v>
      </c>
      <c r="Y347" s="181">
        <f t="shared" si="138"/>
        <v>0</v>
      </c>
      <c r="Z347" s="181">
        <f t="shared" si="139"/>
        <v>0</v>
      </c>
      <c r="AA347" s="181">
        <f t="shared" si="140"/>
        <v>0</v>
      </c>
      <c r="AB347" s="181">
        <f t="shared" si="141"/>
        <v>0</v>
      </c>
      <c r="AC347" s="181">
        <f t="shared" si="142"/>
        <v>0</v>
      </c>
      <c r="AD347" s="181">
        <f t="shared" si="143"/>
        <v>0</v>
      </c>
      <c r="AE347" s="181">
        <f t="shared" si="144"/>
        <v>0</v>
      </c>
      <c r="AF347" s="500">
        <f t="shared" si="134"/>
        <v>0</v>
      </c>
      <c r="AG347" s="572">
        <f t="shared" ref="AG347:AG364" si="145">SUM(G347:P347)</f>
        <v>0</v>
      </c>
      <c r="AH347" s="217">
        <f t="shared" si="133"/>
        <v>0</v>
      </c>
      <c r="AI347" s="236" t="s">
        <v>198</v>
      </c>
    </row>
    <row r="348" spans="2:35" hidden="1" x14ac:dyDescent="0.2">
      <c r="B348" s="143">
        <v>34</v>
      </c>
      <c r="C348" s="36"/>
      <c r="D348" s="36"/>
      <c r="E348" s="31"/>
      <c r="F348" s="56"/>
      <c r="G348" s="31"/>
      <c r="H348" s="31"/>
      <c r="I348" s="31"/>
      <c r="J348" s="31"/>
      <c r="K348" s="31"/>
      <c r="L348" s="31"/>
      <c r="M348" s="31"/>
      <c r="N348" s="31"/>
      <c r="O348" s="31"/>
      <c r="P348" s="31"/>
      <c r="Q348" s="31"/>
      <c r="R348" s="124"/>
      <c r="S348" s="59"/>
      <c r="T348" s="59"/>
      <c r="U348" s="59"/>
      <c r="V348" s="181">
        <f t="shared" si="135"/>
        <v>0</v>
      </c>
      <c r="W348" s="181">
        <f t="shared" si="136"/>
        <v>0</v>
      </c>
      <c r="X348" s="181">
        <f t="shared" si="137"/>
        <v>0</v>
      </c>
      <c r="Y348" s="181">
        <f t="shared" si="138"/>
        <v>0</v>
      </c>
      <c r="Z348" s="181">
        <f t="shared" si="139"/>
        <v>0</v>
      </c>
      <c r="AA348" s="181">
        <f t="shared" si="140"/>
        <v>0</v>
      </c>
      <c r="AB348" s="181">
        <f t="shared" si="141"/>
        <v>0</v>
      </c>
      <c r="AC348" s="181">
        <f t="shared" si="142"/>
        <v>0</v>
      </c>
      <c r="AD348" s="181">
        <f t="shared" si="143"/>
        <v>0</v>
      </c>
      <c r="AE348" s="181">
        <f t="shared" si="144"/>
        <v>0</v>
      </c>
      <c r="AF348" s="500">
        <f t="shared" si="134"/>
        <v>0</v>
      </c>
      <c r="AG348" s="572">
        <f t="shared" si="145"/>
        <v>0</v>
      </c>
      <c r="AH348" s="217">
        <f t="shared" si="133"/>
        <v>0</v>
      </c>
      <c r="AI348" s="236" t="s">
        <v>198</v>
      </c>
    </row>
    <row r="349" spans="2:35" hidden="1" x14ac:dyDescent="0.2">
      <c r="B349" s="143">
        <v>35</v>
      </c>
      <c r="C349" s="36"/>
      <c r="D349" s="36"/>
      <c r="E349" s="31"/>
      <c r="F349" s="56"/>
      <c r="G349" s="31"/>
      <c r="H349" s="31"/>
      <c r="I349" s="31"/>
      <c r="J349" s="31"/>
      <c r="K349" s="31"/>
      <c r="L349" s="31"/>
      <c r="M349" s="31"/>
      <c r="N349" s="31"/>
      <c r="O349" s="31"/>
      <c r="P349" s="31"/>
      <c r="Q349" s="31"/>
      <c r="R349" s="124"/>
      <c r="S349" s="59"/>
      <c r="T349" s="59"/>
      <c r="U349" s="59"/>
      <c r="V349" s="181">
        <f t="shared" si="135"/>
        <v>0</v>
      </c>
      <c r="W349" s="181">
        <f t="shared" si="136"/>
        <v>0</v>
      </c>
      <c r="X349" s="181">
        <f t="shared" si="137"/>
        <v>0</v>
      </c>
      <c r="Y349" s="181">
        <f t="shared" si="138"/>
        <v>0</v>
      </c>
      <c r="Z349" s="181">
        <f t="shared" si="139"/>
        <v>0</v>
      </c>
      <c r="AA349" s="181">
        <f t="shared" si="140"/>
        <v>0</v>
      </c>
      <c r="AB349" s="181">
        <f t="shared" si="141"/>
        <v>0</v>
      </c>
      <c r="AC349" s="181">
        <f t="shared" si="142"/>
        <v>0</v>
      </c>
      <c r="AD349" s="181">
        <f t="shared" si="143"/>
        <v>0</v>
      </c>
      <c r="AE349" s="181">
        <f t="shared" si="144"/>
        <v>0</v>
      </c>
      <c r="AF349" s="500">
        <f t="shared" si="134"/>
        <v>0</v>
      </c>
      <c r="AG349" s="572">
        <f t="shared" si="145"/>
        <v>0</v>
      </c>
      <c r="AH349" s="217">
        <f t="shared" si="133"/>
        <v>0</v>
      </c>
      <c r="AI349" s="236" t="s">
        <v>198</v>
      </c>
    </row>
    <row r="350" spans="2:35" hidden="1" x14ac:dyDescent="0.2">
      <c r="B350" s="143">
        <v>36</v>
      </c>
      <c r="C350" s="36"/>
      <c r="D350" s="36"/>
      <c r="E350" s="31"/>
      <c r="F350" s="56"/>
      <c r="G350" s="31"/>
      <c r="H350" s="31"/>
      <c r="I350" s="31"/>
      <c r="J350" s="31"/>
      <c r="K350" s="31"/>
      <c r="L350" s="31"/>
      <c r="M350" s="31"/>
      <c r="N350" s="31"/>
      <c r="O350" s="31"/>
      <c r="P350" s="31"/>
      <c r="Q350" s="31"/>
      <c r="R350" s="124"/>
      <c r="S350" s="59"/>
      <c r="T350" s="59"/>
      <c r="U350" s="59"/>
      <c r="V350" s="181">
        <f t="shared" si="135"/>
        <v>0</v>
      </c>
      <c r="W350" s="181">
        <f t="shared" si="136"/>
        <v>0</v>
      </c>
      <c r="X350" s="181">
        <f t="shared" si="137"/>
        <v>0</v>
      </c>
      <c r="Y350" s="181">
        <f t="shared" si="138"/>
        <v>0</v>
      </c>
      <c r="Z350" s="181">
        <f t="shared" si="139"/>
        <v>0</v>
      </c>
      <c r="AA350" s="181">
        <f t="shared" si="140"/>
        <v>0</v>
      </c>
      <c r="AB350" s="181">
        <f t="shared" si="141"/>
        <v>0</v>
      </c>
      <c r="AC350" s="181">
        <f t="shared" si="142"/>
        <v>0</v>
      </c>
      <c r="AD350" s="181">
        <f t="shared" si="143"/>
        <v>0</v>
      </c>
      <c r="AE350" s="181">
        <f t="shared" si="144"/>
        <v>0</v>
      </c>
      <c r="AF350" s="500">
        <f t="shared" si="134"/>
        <v>0</v>
      </c>
      <c r="AG350" s="572">
        <f t="shared" si="145"/>
        <v>0</v>
      </c>
      <c r="AH350" s="217">
        <f t="shared" si="133"/>
        <v>0</v>
      </c>
      <c r="AI350" s="236" t="s">
        <v>198</v>
      </c>
    </row>
    <row r="351" spans="2:35" hidden="1" x14ac:dyDescent="0.2">
      <c r="B351" s="143">
        <v>37</v>
      </c>
      <c r="C351" s="36"/>
      <c r="D351" s="36"/>
      <c r="E351" s="31"/>
      <c r="F351" s="56"/>
      <c r="G351" s="31"/>
      <c r="H351" s="31"/>
      <c r="I351" s="31"/>
      <c r="J351" s="31"/>
      <c r="K351" s="31"/>
      <c r="L351" s="31"/>
      <c r="M351" s="31"/>
      <c r="N351" s="31"/>
      <c r="O351" s="31"/>
      <c r="P351" s="31"/>
      <c r="Q351" s="31"/>
      <c r="R351" s="124"/>
      <c r="S351" s="59"/>
      <c r="T351" s="59"/>
      <c r="U351" s="59"/>
      <c r="V351" s="181">
        <f t="shared" si="135"/>
        <v>0</v>
      </c>
      <c r="W351" s="181">
        <f t="shared" si="136"/>
        <v>0</v>
      </c>
      <c r="X351" s="181">
        <f t="shared" si="137"/>
        <v>0</v>
      </c>
      <c r="Y351" s="181">
        <f t="shared" si="138"/>
        <v>0</v>
      </c>
      <c r="Z351" s="181">
        <f t="shared" si="139"/>
        <v>0</v>
      </c>
      <c r="AA351" s="181">
        <f t="shared" si="140"/>
        <v>0</v>
      </c>
      <c r="AB351" s="181">
        <f t="shared" si="141"/>
        <v>0</v>
      </c>
      <c r="AC351" s="181">
        <f t="shared" si="142"/>
        <v>0</v>
      </c>
      <c r="AD351" s="181">
        <f t="shared" si="143"/>
        <v>0</v>
      </c>
      <c r="AE351" s="181">
        <f t="shared" si="144"/>
        <v>0</v>
      </c>
      <c r="AF351" s="500">
        <f t="shared" si="134"/>
        <v>0</v>
      </c>
      <c r="AG351" s="572">
        <f t="shared" si="145"/>
        <v>0</v>
      </c>
      <c r="AH351" s="217">
        <f t="shared" si="133"/>
        <v>0</v>
      </c>
      <c r="AI351" s="236" t="s">
        <v>198</v>
      </c>
    </row>
    <row r="352" spans="2:35" hidden="1" x14ac:dyDescent="0.2">
      <c r="B352" s="143">
        <v>38</v>
      </c>
      <c r="C352" s="36"/>
      <c r="D352" s="36"/>
      <c r="E352" s="31"/>
      <c r="F352" s="56"/>
      <c r="G352" s="31"/>
      <c r="H352" s="31"/>
      <c r="I352" s="31"/>
      <c r="J352" s="31"/>
      <c r="K352" s="31"/>
      <c r="L352" s="31"/>
      <c r="M352" s="31"/>
      <c r="N352" s="31"/>
      <c r="O352" s="31"/>
      <c r="P352" s="31"/>
      <c r="Q352" s="31"/>
      <c r="R352" s="124"/>
      <c r="S352" s="59"/>
      <c r="T352" s="59"/>
      <c r="U352" s="59"/>
      <c r="V352" s="181">
        <f t="shared" si="135"/>
        <v>0</v>
      </c>
      <c r="W352" s="181">
        <f t="shared" si="136"/>
        <v>0</v>
      </c>
      <c r="X352" s="181">
        <f t="shared" si="137"/>
        <v>0</v>
      </c>
      <c r="Y352" s="181">
        <f t="shared" si="138"/>
        <v>0</v>
      </c>
      <c r="Z352" s="181">
        <f t="shared" si="139"/>
        <v>0</v>
      </c>
      <c r="AA352" s="181">
        <f t="shared" si="140"/>
        <v>0</v>
      </c>
      <c r="AB352" s="181">
        <f t="shared" si="141"/>
        <v>0</v>
      </c>
      <c r="AC352" s="181">
        <f t="shared" si="142"/>
        <v>0</v>
      </c>
      <c r="AD352" s="181">
        <f t="shared" si="143"/>
        <v>0</v>
      </c>
      <c r="AE352" s="181">
        <f t="shared" si="144"/>
        <v>0</v>
      </c>
      <c r="AF352" s="500">
        <f t="shared" si="134"/>
        <v>0</v>
      </c>
      <c r="AG352" s="572">
        <f t="shared" si="145"/>
        <v>0</v>
      </c>
      <c r="AH352" s="217">
        <f t="shared" si="133"/>
        <v>0</v>
      </c>
      <c r="AI352" s="236" t="s">
        <v>198</v>
      </c>
    </row>
    <row r="353" spans="1:35" hidden="1" x14ac:dyDescent="0.2">
      <c r="B353" s="143">
        <v>39</v>
      </c>
      <c r="C353" s="36"/>
      <c r="D353" s="36"/>
      <c r="E353" s="31"/>
      <c r="F353" s="56"/>
      <c r="G353" s="31"/>
      <c r="H353" s="31"/>
      <c r="I353" s="31"/>
      <c r="J353" s="31"/>
      <c r="K353" s="31"/>
      <c r="L353" s="31"/>
      <c r="M353" s="31"/>
      <c r="N353" s="31"/>
      <c r="O353" s="31"/>
      <c r="P353" s="31"/>
      <c r="Q353" s="31"/>
      <c r="R353" s="124"/>
      <c r="S353" s="59"/>
      <c r="T353" s="59"/>
      <c r="U353" s="59"/>
      <c r="V353" s="181">
        <f t="shared" si="135"/>
        <v>0</v>
      </c>
      <c r="W353" s="181">
        <f t="shared" si="136"/>
        <v>0</v>
      </c>
      <c r="X353" s="181">
        <f t="shared" si="137"/>
        <v>0</v>
      </c>
      <c r="Y353" s="181">
        <f t="shared" si="138"/>
        <v>0</v>
      </c>
      <c r="Z353" s="181">
        <f t="shared" si="139"/>
        <v>0</v>
      </c>
      <c r="AA353" s="181">
        <f t="shared" si="140"/>
        <v>0</v>
      </c>
      <c r="AB353" s="181">
        <f t="shared" si="141"/>
        <v>0</v>
      </c>
      <c r="AC353" s="181">
        <f t="shared" si="142"/>
        <v>0</v>
      </c>
      <c r="AD353" s="181">
        <f t="shared" si="143"/>
        <v>0</v>
      </c>
      <c r="AE353" s="181">
        <f t="shared" si="144"/>
        <v>0</v>
      </c>
      <c r="AF353" s="500">
        <f t="shared" si="134"/>
        <v>0</v>
      </c>
      <c r="AG353" s="572">
        <f t="shared" si="145"/>
        <v>0</v>
      </c>
      <c r="AH353" s="217">
        <f t="shared" si="133"/>
        <v>0</v>
      </c>
      <c r="AI353" s="236" t="s">
        <v>198</v>
      </c>
    </row>
    <row r="354" spans="1:35" hidden="1" x14ac:dyDescent="0.2">
      <c r="B354" s="143">
        <v>40</v>
      </c>
      <c r="C354" s="36"/>
      <c r="D354" s="36"/>
      <c r="E354" s="31"/>
      <c r="F354" s="56"/>
      <c r="G354" s="31"/>
      <c r="H354" s="31"/>
      <c r="I354" s="31"/>
      <c r="J354" s="31"/>
      <c r="K354" s="31"/>
      <c r="L354" s="31"/>
      <c r="M354" s="31"/>
      <c r="N354" s="31"/>
      <c r="O354" s="31"/>
      <c r="P354" s="31"/>
      <c r="Q354" s="31"/>
      <c r="R354" s="124"/>
      <c r="S354" s="59"/>
      <c r="T354" s="59"/>
      <c r="U354" s="59"/>
      <c r="V354" s="181">
        <f t="shared" si="135"/>
        <v>0</v>
      </c>
      <c r="W354" s="181">
        <f t="shared" si="136"/>
        <v>0</v>
      </c>
      <c r="X354" s="181">
        <f t="shared" si="137"/>
        <v>0</v>
      </c>
      <c r="Y354" s="181">
        <f t="shared" si="138"/>
        <v>0</v>
      </c>
      <c r="Z354" s="181">
        <f t="shared" si="139"/>
        <v>0</v>
      </c>
      <c r="AA354" s="181">
        <f t="shared" si="140"/>
        <v>0</v>
      </c>
      <c r="AB354" s="181">
        <f t="shared" si="141"/>
        <v>0</v>
      </c>
      <c r="AC354" s="181">
        <f t="shared" si="142"/>
        <v>0</v>
      </c>
      <c r="AD354" s="181">
        <f t="shared" si="143"/>
        <v>0</v>
      </c>
      <c r="AE354" s="181">
        <f t="shared" si="144"/>
        <v>0</v>
      </c>
      <c r="AF354" s="500">
        <f t="shared" si="134"/>
        <v>0</v>
      </c>
      <c r="AG354" s="572">
        <f t="shared" si="145"/>
        <v>0</v>
      </c>
      <c r="AH354" s="217">
        <f t="shared" si="133"/>
        <v>0</v>
      </c>
      <c r="AI354" s="236" t="s">
        <v>198</v>
      </c>
    </row>
    <row r="355" spans="1:35" hidden="1" x14ac:dyDescent="0.2">
      <c r="B355" s="143">
        <v>41</v>
      </c>
      <c r="C355" s="36"/>
      <c r="D355" s="36"/>
      <c r="E355" s="31"/>
      <c r="F355" s="56"/>
      <c r="G355" s="31"/>
      <c r="H355" s="31"/>
      <c r="I355" s="31"/>
      <c r="J355" s="31"/>
      <c r="K355" s="31"/>
      <c r="L355" s="31"/>
      <c r="M355" s="31"/>
      <c r="N355" s="31"/>
      <c r="O355" s="31"/>
      <c r="P355" s="31"/>
      <c r="Q355" s="31"/>
      <c r="R355" s="124"/>
      <c r="S355" s="59"/>
      <c r="T355" s="59"/>
      <c r="U355" s="59"/>
      <c r="V355" s="181">
        <f t="shared" si="135"/>
        <v>0</v>
      </c>
      <c r="W355" s="181">
        <f t="shared" si="136"/>
        <v>0</v>
      </c>
      <c r="X355" s="181">
        <f t="shared" si="137"/>
        <v>0</v>
      </c>
      <c r="Y355" s="181">
        <f t="shared" si="138"/>
        <v>0</v>
      </c>
      <c r="Z355" s="181">
        <f t="shared" si="139"/>
        <v>0</v>
      </c>
      <c r="AA355" s="181">
        <f t="shared" si="140"/>
        <v>0</v>
      </c>
      <c r="AB355" s="181">
        <f t="shared" si="141"/>
        <v>0</v>
      </c>
      <c r="AC355" s="181">
        <f t="shared" si="142"/>
        <v>0</v>
      </c>
      <c r="AD355" s="181">
        <f t="shared" si="143"/>
        <v>0</v>
      </c>
      <c r="AE355" s="181">
        <f t="shared" si="144"/>
        <v>0</v>
      </c>
      <c r="AF355" s="500">
        <f t="shared" si="134"/>
        <v>0</v>
      </c>
      <c r="AG355" s="572">
        <f t="shared" si="145"/>
        <v>0</v>
      </c>
      <c r="AH355" s="217">
        <f t="shared" si="133"/>
        <v>0</v>
      </c>
      <c r="AI355" s="236" t="s">
        <v>198</v>
      </c>
    </row>
    <row r="356" spans="1:35" hidden="1" x14ac:dyDescent="0.2">
      <c r="B356" s="143">
        <v>42</v>
      </c>
      <c r="C356" s="36"/>
      <c r="D356" s="36"/>
      <c r="E356" s="31"/>
      <c r="F356" s="56"/>
      <c r="G356" s="31"/>
      <c r="H356" s="31"/>
      <c r="I356" s="31"/>
      <c r="J356" s="31"/>
      <c r="K356" s="31"/>
      <c r="L356" s="31"/>
      <c r="M356" s="31"/>
      <c r="N356" s="31"/>
      <c r="O356" s="31"/>
      <c r="P356" s="31"/>
      <c r="Q356" s="31"/>
      <c r="R356" s="124"/>
      <c r="S356" s="59"/>
      <c r="T356" s="59"/>
      <c r="U356" s="59"/>
      <c r="V356" s="181">
        <f t="shared" si="135"/>
        <v>0</v>
      </c>
      <c r="W356" s="181">
        <f t="shared" si="136"/>
        <v>0</v>
      </c>
      <c r="X356" s="181">
        <f t="shared" si="137"/>
        <v>0</v>
      </c>
      <c r="Y356" s="181">
        <f t="shared" si="138"/>
        <v>0</v>
      </c>
      <c r="Z356" s="181">
        <f t="shared" si="139"/>
        <v>0</v>
      </c>
      <c r="AA356" s="181">
        <f t="shared" si="140"/>
        <v>0</v>
      </c>
      <c r="AB356" s="181">
        <f t="shared" si="141"/>
        <v>0</v>
      </c>
      <c r="AC356" s="181">
        <f t="shared" si="142"/>
        <v>0</v>
      </c>
      <c r="AD356" s="181">
        <f t="shared" si="143"/>
        <v>0</v>
      </c>
      <c r="AE356" s="181">
        <f t="shared" si="144"/>
        <v>0</v>
      </c>
      <c r="AF356" s="500">
        <f t="shared" si="134"/>
        <v>0</v>
      </c>
      <c r="AG356" s="572">
        <f t="shared" si="145"/>
        <v>0</v>
      </c>
      <c r="AH356" s="217">
        <f t="shared" si="133"/>
        <v>0</v>
      </c>
      <c r="AI356" s="236" t="s">
        <v>198</v>
      </c>
    </row>
    <row r="357" spans="1:35" hidden="1" x14ac:dyDescent="0.2">
      <c r="B357" s="143">
        <v>43</v>
      </c>
      <c r="C357" s="36"/>
      <c r="D357" s="36"/>
      <c r="E357" s="31"/>
      <c r="F357" s="56"/>
      <c r="G357" s="31"/>
      <c r="H357" s="31"/>
      <c r="I357" s="31"/>
      <c r="J357" s="31"/>
      <c r="K357" s="31"/>
      <c r="L357" s="31"/>
      <c r="M357" s="31"/>
      <c r="N357" s="31"/>
      <c r="O357" s="31"/>
      <c r="P357" s="31"/>
      <c r="Q357" s="31"/>
      <c r="R357" s="124"/>
      <c r="S357" s="59"/>
      <c r="T357" s="59"/>
      <c r="U357" s="59"/>
      <c r="V357" s="181">
        <f t="shared" si="135"/>
        <v>0</v>
      </c>
      <c r="W357" s="181">
        <f t="shared" si="136"/>
        <v>0</v>
      </c>
      <c r="X357" s="181">
        <f t="shared" si="137"/>
        <v>0</v>
      </c>
      <c r="Y357" s="181">
        <f t="shared" si="138"/>
        <v>0</v>
      </c>
      <c r="Z357" s="181">
        <f t="shared" si="139"/>
        <v>0</v>
      </c>
      <c r="AA357" s="181">
        <f t="shared" si="140"/>
        <v>0</v>
      </c>
      <c r="AB357" s="181">
        <f t="shared" si="141"/>
        <v>0</v>
      </c>
      <c r="AC357" s="181">
        <f t="shared" si="142"/>
        <v>0</v>
      </c>
      <c r="AD357" s="181">
        <f t="shared" si="143"/>
        <v>0</v>
      </c>
      <c r="AE357" s="181">
        <f t="shared" si="144"/>
        <v>0</v>
      </c>
      <c r="AF357" s="500">
        <f t="shared" si="134"/>
        <v>0</v>
      </c>
      <c r="AG357" s="572">
        <f t="shared" si="145"/>
        <v>0</v>
      </c>
      <c r="AH357" s="217">
        <f t="shared" si="133"/>
        <v>0</v>
      </c>
      <c r="AI357" s="236" t="s">
        <v>198</v>
      </c>
    </row>
    <row r="358" spans="1:35" hidden="1" x14ac:dyDescent="0.2">
      <c r="B358" s="143">
        <v>44</v>
      </c>
      <c r="C358" s="36"/>
      <c r="D358" s="36"/>
      <c r="E358" s="31"/>
      <c r="F358" s="56"/>
      <c r="G358" s="31"/>
      <c r="H358" s="31"/>
      <c r="I358" s="31"/>
      <c r="J358" s="31"/>
      <c r="K358" s="31"/>
      <c r="L358" s="31"/>
      <c r="M358" s="31"/>
      <c r="N358" s="31"/>
      <c r="O358" s="31"/>
      <c r="P358" s="31"/>
      <c r="Q358" s="31"/>
      <c r="R358" s="124"/>
      <c r="S358" s="59"/>
      <c r="T358" s="59"/>
      <c r="U358" s="59"/>
      <c r="V358" s="181">
        <f t="shared" si="135"/>
        <v>0</v>
      </c>
      <c r="W358" s="181">
        <f t="shared" si="136"/>
        <v>0</v>
      </c>
      <c r="X358" s="181">
        <f t="shared" si="137"/>
        <v>0</v>
      </c>
      <c r="Y358" s="181">
        <f t="shared" si="138"/>
        <v>0</v>
      </c>
      <c r="Z358" s="181">
        <f t="shared" si="139"/>
        <v>0</v>
      </c>
      <c r="AA358" s="181">
        <f t="shared" si="140"/>
        <v>0</v>
      </c>
      <c r="AB358" s="181">
        <f t="shared" si="141"/>
        <v>0</v>
      </c>
      <c r="AC358" s="181">
        <f t="shared" si="142"/>
        <v>0</v>
      </c>
      <c r="AD358" s="181">
        <f t="shared" si="143"/>
        <v>0</v>
      </c>
      <c r="AE358" s="181">
        <f t="shared" si="144"/>
        <v>0</v>
      </c>
      <c r="AF358" s="500">
        <f t="shared" si="134"/>
        <v>0</v>
      </c>
      <c r="AG358" s="572">
        <f t="shared" si="145"/>
        <v>0</v>
      </c>
      <c r="AH358" s="217">
        <f t="shared" si="133"/>
        <v>0</v>
      </c>
      <c r="AI358" s="236" t="s">
        <v>198</v>
      </c>
    </row>
    <row r="359" spans="1:35" hidden="1" x14ac:dyDescent="0.2">
      <c r="B359" s="143">
        <v>45</v>
      </c>
      <c r="C359" s="36"/>
      <c r="D359" s="36"/>
      <c r="E359" s="31"/>
      <c r="F359" s="56"/>
      <c r="G359" s="31"/>
      <c r="H359" s="31"/>
      <c r="I359" s="31"/>
      <c r="J359" s="31"/>
      <c r="K359" s="31"/>
      <c r="L359" s="31"/>
      <c r="M359" s="31"/>
      <c r="N359" s="31"/>
      <c r="O359" s="31"/>
      <c r="P359" s="31"/>
      <c r="Q359" s="31"/>
      <c r="R359" s="124"/>
      <c r="S359" s="59"/>
      <c r="T359" s="59"/>
      <c r="U359" s="59"/>
      <c r="V359" s="181">
        <f t="shared" si="135"/>
        <v>0</v>
      </c>
      <c r="W359" s="181">
        <f t="shared" si="136"/>
        <v>0</v>
      </c>
      <c r="X359" s="181">
        <f t="shared" si="137"/>
        <v>0</v>
      </c>
      <c r="Y359" s="181">
        <f t="shared" si="138"/>
        <v>0</v>
      </c>
      <c r="Z359" s="181">
        <f t="shared" si="139"/>
        <v>0</v>
      </c>
      <c r="AA359" s="181">
        <f t="shared" si="140"/>
        <v>0</v>
      </c>
      <c r="AB359" s="181">
        <f t="shared" si="141"/>
        <v>0</v>
      </c>
      <c r="AC359" s="181">
        <f t="shared" si="142"/>
        <v>0</v>
      </c>
      <c r="AD359" s="181">
        <f t="shared" si="143"/>
        <v>0</v>
      </c>
      <c r="AE359" s="181">
        <f t="shared" si="144"/>
        <v>0</v>
      </c>
      <c r="AF359" s="500">
        <f t="shared" si="134"/>
        <v>0</v>
      </c>
      <c r="AG359" s="572">
        <f t="shared" si="145"/>
        <v>0</v>
      </c>
      <c r="AH359" s="217">
        <f t="shared" si="133"/>
        <v>0</v>
      </c>
      <c r="AI359" s="236" t="s">
        <v>198</v>
      </c>
    </row>
    <row r="360" spans="1:35" hidden="1" x14ac:dyDescent="0.2">
      <c r="B360" s="143">
        <v>46</v>
      </c>
      <c r="C360" s="36"/>
      <c r="D360" s="36"/>
      <c r="E360" s="31"/>
      <c r="F360" s="56"/>
      <c r="G360" s="31"/>
      <c r="H360" s="31"/>
      <c r="I360" s="31"/>
      <c r="J360" s="31"/>
      <c r="K360" s="31"/>
      <c r="L360" s="31"/>
      <c r="M360" s="31"/>
      <c r="N360" s="31"/>
      <c r="O360" s="31"/>
      <c r="P360" s="31"/>
      <c r="Q360" s="31"/>
      <c r="R360" s="124"/>
      <c r="S360" s="59"/>
      <c r="T360" s="59"/>
      <c r="U360" s="59"/>
      <c r="V360" s="181">
        <f t="shared" si="135"/>
        <v>0</v>
      </c>
      <c r="W360" s="181">
        <f t="shared" si="136"/>
        <v>0</v>
      </c>
      <c r="X360" s="181">
        <f t="shared" si="137"/>
        <v>0</v>
      </c>
      <c r="Y360" s="181">
        <f t="shared" si="138"/>
        <v>0</v>
      </c>
      <c r="Z360" s="181">
        <f t="shared" si="139"/>
        <v>0</v>
      </c>
      <c r="AA360" s="181">
        <f t="shared" si="140"/>
        <v>0</v>
      </c>
      <c r="AB360" s="181">
        <f t="shared" si="141"/>
        <v>0</v>
      </c>
      <c r="AC360" s="181">
        <f t="shared" si="142"/>
        <v>0</v>
      </c>
      <c r="AD360" s="181">
        <f t="shared" si="143"/>
        <v>0</v>
      </c>
      <c r="AE360" s="181">
        <f t="shared" si="144"/>
        <v>0</v>
      </c>
      <c r="AF360" s="500">
        <f t="shared" si="134"/>
        <v>0</v>
      </c>
      <c r="AG360" s="572">
        <f t="shared" si="145"/>
        <v>0</v>
      </c>
      <c r="AH360" s="217">
        <f t="shared" si="133"/>
        <v>0</v>
      </c>
      <c r="AI360" s="236" t="s">
        <v>198</v>
      </c>
    </row>
    <row r="361" spans="1:35" hidden="1" x14ac:dyDescent="0.2">
      <c r="B361" s="143">
        <v>47</v>
      </c>
      <c r="C361" s="36"/>
      <c r="D361" s="36"/>
      <c r="E361" s="31"/>
      <c r="F361" s="56"/>
      <c r="G361" s="31"/>
      <c r="H361" s="31"/>
      <c r="I361" s="31"/>
      <c r="J361" s="31"/>
      <c r="K361" s="31"/>
      <c r="L361" s="31"/>
      <c r="M361" s="31"/>
      <c r="N361" s="31"/>
      <c r="O361" s="31"/>
      <c r="P361" s="31"/>
      <c r="Q361" s="31"/>
      <c r="R361" s="124"/>
      <c r="S361" s="59"/>
      <c r="T361" s="59"/>
      <c r="U361" s="59"/>
      <c r="V361" s="181">
        <f t="shared" si="135"/>
        <v>0</v>
      </c>
      <c r="W361" s="181">
        <f t="shared" si="136"/>
        <v>0</v>
      </c>
      <c r="X361" s="181">
        <f t="shared" si="137"/>
        <v>0</v>
      </c>
      <c r="Y361" s="181">
        <f t="shared" si="138"/>
        <v>0</v>
      </c>
      <c r="Z361" s="181">
        <f t="shared" si="139"/>
        <v>0</v>
      </c>
      <c r="AA361" s="181">
        <f t="shared" si="140"/>
        <v>0</v>
      </c>
      <c r="AB361" s="181">
        <f t="shared" si="141"/>
        <v>0</v>
      </c>
      <c r="AC361" s="181">
        <f t="shared" si="142"/>
        <v>0</v>
      </c>
      <c r="AD361" s="181">
        <f t="shared" si="143"/>
        <v>0</v>
      </c>
      <c r="AE361" s="181">
        <f t="shared" si="144"/>
        <v>0</v>
      </c>
      <c r="AF361" s="500">
        <f t="shared" si="134"/>
        <v>0</v>
      </c>
      <c r="AG361" s="572">
        <f t="shared" si="145"/>
        <v>0</v>
      </c>
      <c r="AH361" s="217">
        <f t="shared" si="133"/>
        <v>0</v>
      </c>
      <c r="AI361" s="236" t="s">
        <v>198</v>
      </c>
    </row>
    <row r="362" spans="1:35" hidden="1" x14ac:dyDescent="0.2">
      <c r="B362" s="143">
        <v>48</v>
      </c>
      <c r="C362" s="36"/>
      <c r="D362" s="36"/>
      <c r="E362" s="31"/>
      <c r="F362" s="56"/>
      <c r="G362" s="31"/>
      <c r="H362" s="31"/>
      <c r="I362" s="31"/>
      <c r="J362" s="31"/>
      <c r="K362" s="31"/>
      <c r="L362" s="31"/>
      <c r="M362" s="31"/>
      <c r="N362" s="31"/>
      <c r="O362" s="31"/>
      <c r="P362" s="31"/>
      <c r="Q362" s="31"/>
      <c r="R362" s="124"/>
      <c r="S362" s="59"/>
      <c r="T362" s="59"/>
      <c r="U362" s="59"/>
      <c r="V362" s="181">
        <f t="shared" si="135"/>
        <v>0</v>
      </c>
      <c r="W362" s="181">
        <f t="shared" si="136"/>
        <v>0</v>
      </c>
      <c r="X362" s="181">
        <f t="shared" si="137"/>
        <v>0</v>
      </c>
      <c r="Y362" s="181">
        <f t="shared" si="138"/>
        <v>0</v>
      </c>
      <c r="Z362" s="181">
        <f t="shared" si="139"/>
        <v>0</v>
      </c>
      <c r="AA362" s="181">
        <f t="shared" si="140"/>
        <v>0</v>
      </c>
      <c r="AB362" s="181">
        <f t="shared" si="141"/>
        <v>0</v>
      </c>
      <c r="AC362" s="181">
        <f t="shared" si="142"/>
        <v>0</v>
      </c>
      <c r="AD362" s="181">
        <f t="shared" si="143"/>
        <v>0</v>
      </c>
      <c r="AE362" s="181">
        <f t="shared" si="144"/>
        <v>0</v>
      </c>
      <c r="AF362" s="500">
        <f t="shared" si="134"/>
        <v>0</v>
      </c>
      <c r="AG362" s="572">
        <f t="shared" si="145"/>
        <v>0</v>
      </c>
      <c r="AH362" s="217">
        <f t="shared" si="133"/>
        <v>0</v>
      </c>
      <c r="AI362" s="236" t="s">
        <v>198</v>
      </c>
    </row>
    <row r="363" spans="1:35" hidden="1" x14ac:dyDescent="0.2">
      <c r="B363" s="143">
        <v>49</v>
      </c>
      <c r="C363" s="36"/>
      <c r="D363" s="36"/>
      <c r="E363" s="31"/>
      <c r="F363" s="56"/>
      <c r="G363" s="31"/>
      <c r="H363" s="31"/>
      <c r="I363" s="31"/>
      <c r="J363" s="31"/>
      <c r="K363" s="31"/>
      <c r="L363" s="31"/>
      <c r="M363" s="31"/>
      <c r="N363" s="31"/>
      <c r="O363" s="31"/>
      <c r="P363" s="31"/>
      <c r="Q363" s="31"/>
      <c r="R363" s="124"/>
      <c r="S363" s="59"/>
      <c r="T363" s="59"/>
      <c r="U363" s="59"/>
      <c r="V363" s="181">
        <f t="shared" si="135"/>
        <v>0</v>
      </c>
      <c r="W363" s="181">
        <f t="shared" si="136"/>
        <v>0</v>
      </c>
      <c r="X363" s="181">
        <f t="shared" si="137"/>
        <v>0</v>
      </c>
      <c r="Y363" s="181">
        <f t="shared" si="138"/>
        <v>0</v>
      </c>
      <c r="Z363" s="181">
        <f t="shared" si="139"/>
        <v>0</v>
      </c>
      <c r="AA363" s="181">
        <f t="shared" si="140"/>
        <v>0</v>
      </c>
      <c r="AB363" s="181">
        <f t="shared" si="141"/>
        <v>0</v>
      </c>
      <c r="AC363" s="181">
        <f t="shared" si="142"/>
        <v>0</v>
      </c>
      <c r="AD363" s="181">
        <f t="shared" si="143"/>
        <v>0</v>
      </c>
      <c r="AE363" s="181">
        <f t="shared" si="144"/>
        <v>0</v>
      </c>
      <c r="AF363" s="500">
        <f t="shared" si="134"/>
        <v>0</v>
      </c>
      <c r="AG363" s="572">
        <f t="shared" si="145"/>
        <v>0</v>
      </c>
      <c r="AH363" s="217">
        <f t="shared" si="133"/>
        <v>0</v>
      </c>
      <c r="AI363" s="236" t="s">
        <v>198</v>
      </c>
    </row>
    <row r="364" spans="1:35" hidden="1" x14ac:dyDescent="0.2">
      <c r="B364" s="143">
        <v>50</v>
      </c>
      <c r="C364" s="36"/>
      <c r="D364" s="36"/>
      <c r="E364" s="31"/>
      <c r="F364" s="56"/>
      <c r="G364" s="31"/>
      <c r="H364" s="31"/>
      <c r="I364" s="31"/>
      <c r="J364" s="31"/>
      <c r="K364" s="31"/>
      <c r="L364" s="31"/>
      <c r="M364" s="31"/>
      <c r="N364" s="31"/>
      <c r="O364" s="31"/>
      <c r="P364" s="31"/>
      <c r="Q364" s="31"/>
      <c r="R364" s="124"/>
      <c r="S364" s="59"/>
      <c r="T364" s="59"/>
      <c r="U364" s="59"/>
      <c r="V364" s="181">
        <f t="shared" si="135"/>
        <v>0</v>
      </c>
      <c r="W364" s="181">
        <f t="shared" si="136"/>
        <v>0</v>
      </c>
      <c r="X364" s="181">
        <f t="shared" si="137"/>
        <v>0</v>
      </c>
      <c r="Y364" s="181">
        <f t="shared" si="138"/>
        <v>0</v>
      </c>
      <c r="Z364" s="181">
        <f t="shared" si="139"/>
        <v>0</v>
      </c>
      <c r="AA364" s="181">
        <f t="shared" si="140"/>
        <v>0</v>
      </c>
      <c r="AB364" s="181">
        <f t="shared" si="141"/>
        <v>0</v>
      </c>
      <c r="AC364" s="181">
        <f t="shared" si="142"/>
        <v>0</v>
      </c>
      <c r="AD364" s="181">
        <f t="shared" si="143"/>
        <v>0</v>
      </c>
      <c r="AE364" s="181">
        <f t="shared" si="144"/>
        <v>0</v>
      </c>
      <c r="AF364" s="500">
        <f t="shared" si="134"/>
        <v>0</v>
      </c>
      <c r="AG364" s="572">
        <f t="shared" si="145"/>
        <v>0</v>
      </c>
      <c r="AH364" s="217">
        <f t="shared" si="133"/>
        <v>0</v>
      </c>
      <c r="AI364" s="236" t="s">
        <v>198</v>
      </c>
    </row>
    <row r="365" spans="1:35" s="571" customFormat="1" ht="21.75" customHeight="1" collapsed="1" x14ac:dyDescent="0.2">
      <c r="A365" s="108" t="s">
        <v>447</v>
      </c>
      <c r="B365" s="96"/>
      <c r="C365" s="97"/>
      <c r="D365" s="97"/>
      <c r="E365" s="97"/>
      <c r="F365" s="97"/>
      <c r="G365" s="97"/>
      <c r="H365" s="97"/>
      <c r="I365" s="97"/>
      <c r="J365" s="97"/>
      <c r="K365" s="97"/>
      <c r="L365" s="97"/>
      <c r="M365" s="97"/>
      <c r="N365" s="97"/>
      <c r="O365" s="97"/>
      <c r="P365" s="97"/>
      <c r="Q365" s="97"/>
      <c r="R365" s="124"/>
      <c r="S365" s="97"/>
      <c r="T365" s="97"/>
      <c r="U365" s="97"/>
      <c r="AF365" s="500"/>
      <c r="AG365" s="98"/>
      <c r="AI365" s="237" t="s">
        <v>79</v>
      </c>
    </row>
    <row r="366" spans="1:35" s="566" customFormat="1" ht="15" customHeight="1" x14ac:dyDescent="0.25">
      <c r="A366" s="565"/>
      <c r="B366" s="824" t="s">
        <v>4</v>
      </c>
      <c r="C366" s="824"/>
      <c r="D366" s="824"/>
      <c r="E366" s="497"/>
      <c r="F366" s="507"/>
      <c r="G366" s="112"/>
      <c r="H366" s="112"/>
      <c r="I366" s="112"/>
      <c r="J366" s="112"/>
      <c r="K366" s="112"/>
      <c r="L366" s="112"/>
      <c r="M366" s="112"/>
      <c r="N366" s="112"/>
      <c r="O366" s="112"/>
      <c r="P366" s="112"/>
      <c r="Q366" s="507"/>
      <c r="R366" s="99"/>
      <c r="S366" s="99"/>
      <c r="T366" s="99"/>
      <c r="U366" s="99"/>
      <c r="V366" s="100">
        <f>SUM(V368:V417)</f>
        <v>0</v>
      </c>
      <c r="W366" s="100">
        <f t="shared" ref="W366:AG366" si="146">SUM(W368:W417)</f>
        <v>0</v>
      </c>
      <c r="X366" s="100">
        <f t="shared" si="146"/>
        <v>0</v>
      </c>
      <c r="Y366" s="100">
        <f t="shared" si="146"/>
        <v>0</v>
      </c>
      <c r="Z366" s="100">
        <f t="shared" si="146"/>
        <v>0</v>
      </c>
      <c r="AA366" s="100">
        <f t="shared" si="146"/>
        <v>0</v>
      </c>
      <c r="AB366" s="100">
        <f t="shared" si="146"/>
        <v>0</v>
      </c>
      <c r="AC366" s="100">
        <f t="shared" si="146"/>
        <v>0</v>
      </c>
      <c r="AD366" s="100">
        <f t="shared" si="146"/>
        <v>0</v>
      </c>
      <c r="AE366" s="100">
        <f t="shared" si="146"/>
        <v>0</v>
      </c>
      <c r="AF366" s="100">
        <f t="shared" si="146"/>
        <v>0</v>
      </c>
      <c r="AG366" s="112">
        <f t="shared" si="146"/>
        <v>0</v>
      </c>
      <c r="AH366" s="126">
        <f>IFERROR(SUM(AH368:AH417),0)</f>
        <v>0</v>
      </c>
      <c r="AI366" s="235" t="s">
        <v>140</v>
      </c>
    </row>
    <row r="367" spans="1:35" s="113" customFormat="1" ht="30" customHeight="1" x14ac:dyDescent="0.2">
      <c r="B367" s="178"/>
      <c r="C367" s="87" t="s">
        <v>371</v>
      </c>
      <c r="D367" s="87" t="s">
        <v>145</v>
      </c>
      <c r="E367" s="87" t="s">
        <v>146</v>
      </c>
      <c r="F367" s="87" t="s">
        <v>148</v>
      </c>
      <c r="G367" s="87" t="s">
        <v>95</v>
      </c>
      <c r="H367" s="87" t="s">
        <v>118</v>
      </c>
      <c r="I367" s="87" t="s">
        <v>119</v>
      </c>
      <c r="J367" s="87" t="s">
        <v>120</v>
      </c>
      <c r="K367" s="87" t="s">
        <v>121</v>
      </c>
      <c r="L367" s="87" t="s">
        <v>122</v>
      </c>
      <c r="M367" s="87" t="s">
        <v>123</v>
      </c>
      <c r="N367" s="87" t="s">
        <v>124</v>
      </c>
      <c r="O367" s="87" t="s">
        <v>125</v>
      </c>
      <c r="P367" s="87" t="s">
        <v>126</v>
      </c>
      <c r="Q367" s="87" t="s">
        <v>26</v>
      </c>
      <c r="R367" s="87" t="s">
        <v>26</v>
      </c>
      <c r="S367" s="87" t="s">
        <v>25</v>
      </c>
      <c r="T367" s="87" t="s">
        <v>143</v>
      </c>
      <c r="U367" s="87" t="s">
        <v>144</v>
      </c>
      <c r="V367" s="87" t="s">
        <v>127</v>
      </c>
      <c r="W367" s="87" t="s">
        <v>128</v>
      </c>
      <c r="X367" s="87" t="s">
        <v>129</v>
      </c>
      <c r="Y367" s="87" t="s">
        <v>130</v>
      </c>
      <c r="Z367" s="87" t="s">
        <v>131</v>
      </c>
      <c r="AA367" s="87" t="s">
        <v>132</v>
      </c>
      <c r="AB367" s="87" t="s">
        <v>133</v>
      </c>
      <c r="AC367" s="87" t="s">
        <v>134</v>
      </c>
      <c r="AD367" s="87" t="s">
        <v>135</v>
      </c>
      <c r="AE367" s="87" t="s">
        <v>136</v>
      </c>
      <c r="AF367" s="87" t="s">
        <v>137</v>
      </c>
      <c r="AG367" s="87" t="s">
        <v>93</v>
      </c>
      <c r="AH367" s="87" t="s">
        <v>463</v>
      </c>
      <c r="AI367" s="252" t="s">
        <v>304</v>
      </c>
    </row>
    <row r="368" spans="1:35" x14ac:dyDescent="0.2">
      <c r="B368" s="118">
        <v>1</v>
      </c>
      <c r="C368" s="36"/>
      <c r="D368" s="36"/>
      <c r="E368" s="31"/>
      <c r="F368" s="56"/>
      <c r="G368" s="31"/>
      <c r="H368" s="31"/>
      <c r="I368" s="31"/>
      <c r="J368" s="31"/>
      <c r="K368" s="31"/>
      <c r="L368" s="31"/>
      <c r="M368" s="31"/>
      <c r="N368" s="31"/>
      <c r="O368" s="31"/>
      <c r="P368" s="31"/>
      <c r="Q368" s="125"/>
      <c r="R368" s="124"/>
      <c r="S368" s="59"/>
      <c r="T368" s="59"/>
      <c r="U368" s="59"/>
      <c r="V368" s="2">
        <f t="shared" ref="V368:V372" si="147">$F368*G368</f>
        <v>0</v>
      </c>
      <c r="W368" s="2">
        <f t="shared" ref="W368:W372" si="148">$F368*H368</f>
        <v>0</v>
      </c>
      <c r="X368" s="2">
        <f t="shared" ref="X368:X372" si="149">$F368*I368</f>
        <v>0</v>
      </c>
      <c r="Y368" s="2">
        <f t="shared" ref="Y368:Y372" si="150">$F368*J368</f>
        <v>0</v>
      </c>
      <c r="Z368" s="2">
        <f t="shared" ref="Z368:Z372" si="151">$F368*K368</f>
        <v>0</v>
      </c>
      <c r="AA368" s="2">
        <f t="shared" ref="AA368:AA372" si="152">$F368*L368</f>
        <v>0</v>
      </c>
      <c r="AB368" s="2">
        <f t="shared" ref="AB368:AB372" si="153">$F368*M368</f>
        <v>0</v>
      </c>
      <c r="AC368" s="2">
        <f t="shared" ref="AC368:AC372" si="154">$F368*N368</f>
        <v>0</v>
      </c>
      <c r="AD368" s="2">
        <f t="shared" ref="AD368:AD372" si="155">$F368*O368</f>
        <v>0</v>
      </c>
      <c r="AE368" s="2">
        <f t="shared" ref="AE368:AE372" si="156">$F368*P368</f>
        <v>0</v>
      </c>
      <c r="AF368" s="216">
        <f>SUM(V368:AE368)</f>
        <v>0</v>
      </c>
      <c r="AG368" s="189">
        <f t="shared" ref="AG368:AG399" si="157">SUM(G368:P368)</f>
        <v>0</v>
      </c>
      <c r="AH368" s="217">
        <f t="shared" ref="AH368:AH417" si="158">IFERROR($AF368/SUM($AF$7,$AF$210,$AF$313,$AF$366,$AF$419,$AF$622),0)</f>
        <v>0</v>
      </c>
      <c r="AI368" s="236" t="s">
        <v>4</v>
      </c>
    </row>
    <row r="369" spans="2:35" x14ac:dyDescent="0.2">
      <c r="B369" s="118">
        <v>2</v>
      </c>
      <c r="C369" s="36"/>
      <c r="D369" s="36"/>
      <c r="E369" s="31"/>
      <c r="F369" s="56"/>
      <c r="G369" s="31"/>
      <c r="H369" s="31"/>
      <c r="I369" s="31"/>
      <c r="J369" s="31"/>
      <c r="K369" s="31"/>
      <c r="L369" s="31"/>
      <c r="M369" s="31"/>
      <c r="N369" s="31"/>
      <c r="O369" s="31"/>
      <c r="P369" s="31"/>
      <c r="Q369" s="125"/>
      <c r="R369" s="124"/>
      <c r="S369" s="59"/>
      <c r="T369" s="59"/>
      <c r="U369" s="59"/>
      <c r="V369" s="181">
        <f t="shared" si="147"/>
        <v>0</v>
      </c>
      <c r="W369" s="181">
        <f t="shared" si="148"/>
        <v>0</v>
      </c>
      <c r="X369" s="181">
        <f t="shared" si="149"/>
        <v>0</v>
      </c>
      <c r="Y369" s="181">
        <f t="shared" si="150"/>
        <v>0</v>
      </c>
      <c r="Z369" s="181">
        <f t="shared" si="151"/>
        <v>0</v>
      </c>
      <c r="AA369" s="181">
        <f t="shared" si="152"/>
        <v>0</v>
      </c>
      <c r="AB369" s="181">
        <f t="shared" si="153"/>
        <v>0</v>
      </c>
      <c r="AC369" s="181">
        <f t="shared" si="154"/>
        <v>0</v>
      </c>
      <c r="AD369" s="181">
        <f t="shared" si="155"/>
        <v>0</v>
      </c>
      <c r="AE369" s="181">
        <f t="shared" si="156"/>
        <v>0</v>
      </c>
      <c r="AF369" s="500">
        <f>SUM(V369:AE369)</f>
        <v>0</v>
      </c>
      <c r="AG369" s="189">
        <f t="shared" si="157"/>
        <v>0</v>
      </c>
      <c r="AH369" s="217">
        <f t="shared" si="158"/>
        <v>0</v>
      </c>
      <c r="AI369" s="236" t="s">
        <v>4</v>
      </c>
    </row>
    <row r="370" spans="2:35" x14ac:dyDescent="0.2">
      <c r="B370" s="118">
        <v>3</v>
      </c>
      <c r="C370" s="36"/>
      <c r="D370" s="36"/>
      <c r="E370" s="31"/>
      <c r="F370" s="56"/>
      <c r="G370" s="31"/>
      <c r="H370" s="31"/>
      <c r="I370" s="31"/>
      <c r="J370" s="31"/>
      <c r="K370" s="31"/>
      <c r="L370" s="31"/>
      <c r="M370" s="31"/>
      <c r="N370" s="31"/>
      <c r="O370" s="31"/>
      <c r="P370" s="31"/>
      <c r="Q370" s="125"/>
      <c r="R370" s="124"/>
      <c r="S370" s="59"/>
      <c r="T370" s="59"/>
      <c r="U370" s="59"/>
      <c r="V370" s="181">
        <f t="shared" si="147"/>
        <v>0</v>
      </c>
      <c r="W370" s="181">
        <f t="shared" si="148"/>
        <v>0</v>
      </c>
      <c r="X370" s="181">
        <f t="shared" si="149"/>
        <v>0</v>
      </c>
      <c r="Y370" s="181">
        <f t="shared" si="150"/>
        <v>0</v>
      </c>
      <c r="Z370" s="181">
        <f t="shared" si="151"/>
        <v>0</v>
      </c>
      <c r="AA370" s="181">
        <f t="shared" si="152"/>
        <v>0</v>
      </c>
      <c r="AB370" s="181">
        <f t="shared" si="153"/>
        <v>0</v>
      </c>
      <c r="AC370" s="181">
        <f t="shared" si="154"/>
        <v>0</v>
      </c>
      <c r="AD370" s="181">
        <f t="shared" si="155"/>
        <v>0</v>
      </c>
      <c r="AE370" s="181">
        <f t="shared" si="156"/>
        <v>0</v>
      </c>
      <c r="AF370" s="500">
        <f t="shared" ref="AF370:AF417" si="159">SUM(V370:AE370)</f>
        <v>0</v>
      </c>
      <c r="AG370" s="189">
        <f t="shared" si="157"/>
        <v>0</v>
      </c>
      <c r="AH370" s="217">
        <f t="shared" si="158"/>
        <v>0</v>
      </c>
      <c r="AI370" s="236" t="s">
        <v>4</v>
      </c>
    </row>
    <row r="371" spans="2:35" x14ac:dyDescent="0.2">
      <c r="B371" s="118">
        <v>4</v>
      </c>
      <c r="C371" s="36"/>
      <c r="D371" s="36"/>
      <c r="E371" s="31"/>
      <c r="F371" s="56"/>
      <c r="G371" s="31"/>
      <c r="H371" s="31"/>
      <c r="I371" s="31"/>
      <c r="J371" s="31"/>
      <c r="K371" s="31"/>
      <c r="L371" s="31"/>
      <c r="M371" s="31"/>
      <c r="N371" s="31"/>
      <c r="O371" s="31"/>
      <c r="P371" s="31"/>
      <c r="Q371" s="125"/>
      <c r="R371" s="124"/>
      <c r="S371" s="59"/>
      <c r="T371" s="59"/>
      <c r="U371" s="59"/>
      <c r="V371" s="181">
        <f t="shared" si="147"/>
        <v>0</v>
      </c>
      <c r="W371" s="181">
        <f t="shared" si="148"/>
        <v>0</v>
      </c>
      <c r="X371" s="181">
        <f t="shared" si="149"/>
        <v>0</v>
      </c>
      <c r="Y371" s="181">
        <f t="shared" si="150"/>
        <v>0</v>
      </c>
      <c r="Z371" s="181">
        <f t="shared" si="151"/>
        <v>0</v>
      </c>
      <c r="AA371" s="181">
        <f t="shared" si="152"/>
        <v>0</v>
      </c>
      <c r="AB371" s="181">
        <f t="shared" si="153"/>
        <v>0</v>
      </c>
      <c r="AC371" s="181">
        <f t="shared" si="154"/>
        <v>0</v>
      </c>
      <c r="AD371" s="181">
        <f t="shared" si="155"/>
        <v>0</v>
      </c>
      <c r="AE371" s="181">
        <f t="shared" si="156"/>
        <v>0</v>
      </c>
      <c r="AF371" s="500">
        <f t="shared" si="159"/>
        <v>0</v>
      </c>
      <c r="AG371" s="189">
        <f t="shared" si="157"/>
        <v>0</v>
      </c>
      <c r="AH371" s="217">
        <f t="shared" si="158"/>
        <v>0</v>
      </c>
      <c r="AI371" s="236" t="s">
        <v>4</v>
      </c>
    </row>
    <row r="372" spans="2:35" x14ac:dyDescent="0.2">
      <c r="B372" s="118">
        <v>5</v>
      </c>
      <c r="C372" s="36"/>
      <c r="D372" s="36"/>
      <c r="E372" s="31"/>
      <c r="F372" s="56"/>
      <c r="G372" s="31"/>
      <c r="H372" s="31"/>
      <c r="I372" s="31"/>
      <c r="J372" s="31"/>
      <c r="K372" s="31"/>
      <c r="L372" s="31"/>
      <c r="M372" s="31"/>
      <c r="N372" s="31"/>
      <c r="O372" s="31"/>
      <c r="P372" s="31"/>
      <c r="Q372" s="125"/>
      <c r="R372" s="124"/>
      <c r="S372" s="59"/>
      <c r="T372" s="59"/>
      <c r="U372" s="59"/>
      <c r="V372" s="181">
        <f t="shared" si="147"/>
        <v>0</v>
      </c>
      <c r="W372" s="181">
        <f t="shared" si="148"/>
        <v>0</v>
      </c>
      <c r="X372" s="181">
        <f t="shared" si="149"/>
        <v>0</v>
      </c>
      <c r="Y372" s="181">
        <f t="shared" si="150"/>
        <v>0</v>
      </c>
      <c r="Z372" s="181">
        <f t="shared" si="151"/>
        <v>0</v>
      </c>
      <c r="AA372" s="181">
        <f t="shared" si="152"/>
        <v>0</v>
      </c>
      <c r="AB372" s="181">
        <f t="shared" si="153"/>
        <v>0</v>
      </c>
      <c r="AC372" s="181">
        <f t="shared" si="154"/>
        <v>0</v>
      </c>
      <c r="AD372" s="181">
        <f t="shared" si="155"/>
        <v>0</v>
      </c>
      <c r="AE372" s="181">
        <f t="shared" si="156"/>
        <v>0</v>
      </c>
      <c r="AF372" s="500">
        <f t="shared" si="159"/>
        <v>0</v>
      </c>
      <c r="AG372" s="189">
        <f t="shared" si="157"/>
        <v>0</v>
      </c>
      <c r="AH372" s="217">
        <f t="shared" si="158"/>
        <v>0</v>
      </c>
      <c r="AI372" s="236" t="s">
        <v>4</v>
      </c>
    </row>
    <row r="373" spans="2:35" hidden="1" x14ac:dyDescent="0.2">
      <c r="B373" s="118">
        <v>6</v>
      </c>
      <c r="C373" s="36"/>
      <c r="D373" s="36"/>
      <c r="E373" s="31"/>
      <c r="F373" s="56"/>
      <c r="G373" s="31"/>
      <c r="H373" s="31"/>
      <c r="I373" s="31"/>
      <c r="J373" s="31"/>
      <c r="K373" s="31"/>
      <c r="L373" s="31"/>
      <c r="M373" s="31"/>
      <c r="N373" s="31"/>
      <c r="O373" s="31"/>
      <c r="P373" s="31"/>
      <c r="Q373" s="125"/>
      <c r="R373" s="124"/>
      <c r="S373" s="59"/>
      <c r="T373" s="59"/>
      <c r="U373" s="59"/>
      <c r="V373" s="181">
        <f t="shared" ref="V373:V417" si="160">$F373*G373</f>
        <v>0</v>
      </c>
      <c r="W373" s="181">
        <f t="shared" ref="W373:W417" si="161">$F373*H373</f>
        <v>0</v>
      </c>
      <c r="X373" s="181">
        <f t="shared" ref="X373:X417" si="162">$F373*I373</f>
        <v>0</v>
      </c>
      <c r="Y373" s="181">
        <f t="shared" ref="Y373:Y417" si="163">$F373*J373</f>
        <v>0</v>
      </c>
      <c r="Z373" s="181">
        <f t="shared" ref="Z373:Z417" si="164">$F373*K373</f>
        <v>0</v>
      </c>
      <c r="AA373" s="181">
        <f t="shared" ref="AA373:AA417" si="165">$F373*L373</f>
        <v>0</v>
      </c>
      <c r="AB373" s="181">
        <f t="shared" ref="AB373:AB417" si="166">$F373*M373</f>
        <v>0</v>
      </c>
      <c r="AC373" s="181">
        <f t="shared" ref="AC373:AC417" si="167">$F373*N373</f>
        <v>0</v>
      </c>
      <c r="AD373" s="181">
        <f t="shared" ref="AD373:AD417" si="168">$F373*O373</f>
        <v>0</v>
      </c>
      <c r="AE373" s="181">
        <f t="shared" ref="AE373:AE417" si="169">$F373*P373</f>
        <v>0</v>
      </c>
      <c r="AF373" s="500">
        <f t="shared" si="159"/>
        <v>0</v>
      </c>
      <c r="AG373" s="572">
        <f t="shared" si="157"/>
        <v>0</v>
      </c>
      <c r="AH373" s="217">
        <f t="shared" si="158"/>
        <v>0</v>
      </c>
      <c r="AI373" s="236" t="s">
        <v>4</v>
      </c>
    </row>
    <row r="374" spans="2:35" hidden="1" x14ac:dyDescent="0.2">
      <c r="B374" s="118">
        <v>7</v>
      </c>
      <c r="C374" s="36"/>
      <c r="D374" s="36"/>
      <c r="E374" s="31"/>
      <c r="F374" s="56"/>
      <c r="G374" s="31"/>
      <c r="H374" s="31"/>
      <c r="I374" s="31"/>
      <c r="J374" s="31"/>
      <c r="K374" s="31"/>
      <c r="L374" s="31"/>
      <c r="M374" s="31"/>
      <c r="N374" s="31"/>
      <c r="O374" s="31"/>
      <c r="P374" s="31"/>
      <c r="Q374" s="125"/>
      <c r="R374" s="124"/>
      <c r="S374" s="59"/>
      <c r="T374" s="59"/>
      <c r="U374" s="59"/>
      <c r="V374" s="181">
        <f t="shared" si="160"/>
        <v>0</v>
      </c>
      <c r="W374" s="181">
        <f t="shared" si="161"/>
        <v>0</v>
      </c>
      <c r="X374" s="181">
        <f t="shared" si="162"/>
        <v>0</v>
      </c>
      <c r="Y374" s="181">
        <f t="shared" si="163"/>
        <v>0</v>
      </c>
      <c r="Z374" s="181">
        <f t="shared" si="164"/>
        <v>0</v>
      </c>
      <c r="AA374" s="181">
        <f t="shared" si="165"/>
        <v>0</v>
      </c>
      <c r="AB374" s="181">
        <f t="shared" si="166"/>
        <v>0</v>
      </c>
      <c r="AC374" s="181">
        <f t="shared" si="167"/>
        <v>0</v>
      </c>
      <c r="AD374" s="181">
        <f t="shared" si="168"/>
        <v>0</v>
      </c>
      <c r="AE374" s="181">
        <f t="shared" si="169"/>
        <v>0</v>
      </c>
      <c r="AF374" s="500">
        <f t="shared" si="159"/>
        <v>0</v>
      </c>
      <c r="AG374" s="572">
        <f t="shared" si="157"/>
        <v>0</v>
      </c>
      <c r="AH374" s="217">
        <f t="shared" si="158"/>
        <v>0</v>
      </c>
      <c r="AI374" s="236" t="s">
        <v>4</v>
      </c>
    </row>
    <row r="375" spans="2:35" hidden="1" x14ac:dyDescent="0.2">
      <c r="B375" s="118">
        <v>8</v>
      </c>
      <c r="C375" s="36"/>
      <c r="D375" s="36"/>
      <c r="E375" s="31"/>
      <c r="F375" s="56"/>
      <c r="G375" s="31"/>
      <c r="H375" s="31"/>
      <c r="I375" s="31"/>
      <c r="J375" s="31"/>
      <c r="K375" s="31"/>
      <c r="L375" s="31"/>
      <c r="M375" s="31"/>
      <c r="N375" s="31"/>
      <c r="O375" s="31"/>
      <c r="P375" s="31"/>
      <c r="Q375" s="125"/>
      <c r="R375" s="124"/>
      <c r="S375" s="59"/>
      <c r="T375" s="59"/>
      <c r="U375" s="59"/>
      <c r="V375" s="181">
        <f t="shared" si="160"/>
        <v>0</v>
      </c>
      <c r="W375" s="181">
        <f t="shared" si="161"/>
        <v>0</v>
      </c>
      <c r="X375" s="181">
        <f t="shared" si="162"/>
        <v>0</v>
      </c>
      <c r="Y375" s="181">
        <f t="shared" si="163"/>
        <v>0</v>
      </c>
      <c r="Z375" s="181">
        <f t="shared" si="164"/>
        <v>0</v>
      </c>
      <c r="AA375" s="181">
        <f t="shared" si="165"/>
        <v>0</v>
      </c>
      <c r="AB375" s="181">
        <f t="shared" si="166"/>
        <v>0</v>
      </c>
      <c r="AC375" s="181">
        <f t="shared" si="167"/>
        <v>0</v>
      </c>
      <c r="AD375" s="181">
        <f t="shared" si="168"/>
        <v>0</v>
      </c>
      <c r="AE375" s="181">
        <f t="shared" si="169"/>
        <v>0</v>
      </c>
      <c r="AF375" s="500">
        <f t="shared" si="159"/>
        <v>0</v>
      </c>
      <c r="AG375" s="572">
        <f t="shared" si="157"/>
        <v>0</v>
      </c>
      <c r="AH375" s="217">
        <f t="shared" si="158"/>
        <v>0</v>
      </c>
      <c r="AI375" s="236" t="s">
        <v>4</v>
      </c>
    </row>
    <row r="376" spans="2:35" hidden="1" x14ac:dyDescent="0.2">
      <c r="B376" s="118">
        <v>9</v>
      </c>
      <c r="C376" s="36"/>
      <c r="D376" s="36"/>
      <c r="E376" s="31"/>
      <c r="F376" s="56"/>
      <c r="G376" s="31"/>
      <c r="H376" s="31"/>
      <c r="I376" s="31"/>
      <c r="J376" s="31"/>
      <c r="K376" s="31"/>
      <c r="L376" s="31"/>
      <c r="M376" s="31"/>
      <c r="N376" s="31"/>
      <c r="O376" s="31"/>
      <c r="P376" s="31"/>
      <c r="Q376" s="125"/>
      <c r="R376" s="124"/>
      <c r="S376" s="59"/>
      <c r="T376" s="59"/>
      <c r="U376" s="59"/>
      <c r="V376" s="181">
        <f t="shared" si="160"/>
        <v>0</v>
      </c>
      <c r="W376" s="181">
        <f t="shared" si="161"/>
        <v>0</v>
      </c>
      <c r="X376" s="181">
        <f t="shared" si="162"/>
        <v>0</v>
      </c>
      <c r="Y376" s="181">
        <f t="shared" si="163"/>
        <v>0</v>
      </c>
      <c r="Z376" s="181">
        <f t="shared" si="164"/>
        <v>0</v>
      </c>
      <c r="AA376" s="181">
        <f t="shared" si="165"/>
        <v>0</v>
      </c>
      <c r="AB376" s="181">
        <f t="shared" si="166"/>
        <v>0</v>
      </c>
      <c r="AC376" s="181">
        <f t="shared" si="167"/>
        <v>0</v>
      </c>
      <c r="AD376" s="181">
        <f t="shared" si="168"/>
        <v>0</v>
      </c>
      <c r="AE376" s="181">
        <f t="shared" si="169"/>
        <v>0</v>
      </c>
      <c r="AF376" s="500">
        <f t="shared" si="159"/>
        <v>0</v>
      </c>
      <c r="AG376" s="572">
        <f t="shared" si="157"/>
        <v>0</v>
      </c>
      <c r="AH376" s="217">
        <f t="shared" si="158"/>
        <v>0</v>
      </c>
      <c r="AI376" s="236" t="s">
        <v>4</v>
      </c>
    </row>
    <row r="377" spans="2:35" hidden="1" x14ac:dyDescent="0.2">
      <c r="B377" s="118">
        <v>10</v>
      </c>
      <c r="C377" s="36"/>
      <c r="D377" s="36"/>
      <c r="E377" s="31"/>
      <c r="F377" s="56"/>
      <c r="G377" s="31"/>
      <c r="H377" s="31"/>
      <c r="I377" s="31"/>
      <c r="J377" s="31"/>
      <c r="K377" s="31"/>
      <c r="L377" s="31"/>
      <c r="M377" s="31"/>
      <c r="N377" s="31"/>
      <c r="O377" s="31"/>
      <c r="P377" s="31"/>
      <c r="Q377" s="125"/>
      <c r="R377" s="124"/>
      <c r="S377" s="59"/>
      <c r="T377" s="59"/>
      <c r="U377" s="59"/>
      <c r="V377" s="181">
        <f t="shared" si="160"/>
        <v>0</v>
      </c>
      <c r="W377" s="181">
        <f t="shared" si="161"/>
        <v>0</v>
      </c>
      <c r="X377" s="181">
        <f t="shared" si="162"/>
        <v>0</v>
      </c>
      <c r="Y377" s="181">
        <f t="shared" si="163"/>
        <v>0</v>
      </c>
      <c r="Z377" s="181">
        <f t="shared" si="164"/>
        <v>0</v>
      </c>
      <c r="AA377" s="181">
        <f t="shared" si="165"/>
        <v>0</v>
      </c>
      <c r="AB377" s="181">
        <f t="shared" si="166"/>
        <v>0</v>
      </c>
      <c r="AC377" s="181">
        <f t="shared" si="167"/>
        <v>0</v>
      </c>
      <c r="AD377" s="181">
        <f t="shared" si="168"/>
        <v>0</v>
      </c>
      <c r="AE377" s="181">
        <f t="shared" si="169"/>
        <v>0</v>
      </c>
      <c r="AF377" s="500">
        <f t="shared" si="159"/>
        <v>0</v>
      </c>
      <c r="AG377" s="572">
        <f t="shared" si="157"/>
        <v>0</v>
      </c>
      <c r="AH377" s="217">
        <f t="shared" si="158"/>
        <v>0</v>
      </c>
      <c r="AI377" s="236" t="s">
        <v>4</v>
      </c>
    </row>
    <row r="378" spans="2:35" hidden="1" x14ac:dyDescent="0.2">
      <c r="B378" s="118">
        <v>11</v>
      </c>
      <c r="C378" s="36"/>
      <c r="D378" s="36"/>
      <c r="E378" s="31"/>
      <c r="F378" s="56"/>
      <c r="G378" s="31"/>
      <c r="H378" s="31"/>
      <c r="I378" s="31"/>
      <c r="J378" s="31"/>
      <c r="K378" s="31"/>
      <c r="L378" s="31"/>
      <c r="M378" s="31"/>
      <c r="N378" s="31"/>
      <c r="O378" s="31"/>
      <c r="P378" s="31"/>
      <c r="Q378" s="125"/>
      <c r="R378" s="124"/>
      <c r="S378" s="59"/>
      <c r="T378" s="59"/>
      <c r="U378" s="59"/>
      <c r="V378" s="181">
        <f t="shared" si="160"/>
        <v>0</v>
      </c>
      <c r="W378" s="181">
        <f t="shared" si="161"/>
        <v>0</v>
      </c>
      <c r="X378" s="181">
        <f t="shared" si="162"/>
        <v>0</v>
      </c>
      <c r="Y378" s="181">
        <f t="shared" si="163"/>
        <v>0</v>
      </c>
      <c r="Z378" s="181">
        <f t="shared" si="164"/>
        <v>0</v>
      </c>
      <c r="AA378" s="181">
        <f t="shared" si="165"/>
        <v>0</v>
      </c>
      <c r="AB378" s="181">
        <f t="shared" si="166"/>
        <v>0</v>
      </c>
      <c r="AC378" s="181">
        <f t="shared" si="167"/>
        <v>0</v>
      </c>
      <c r="AD378" s="181">
        <f t="shared" si="168"/>
        <v>0</v>
      </c>
      <c r="AE378" s="181">
        <f t="shared" si="169"/>
        <v>0</v>
      </c>
      <c r="AF378" s="500">
        <f t="shared" si="159"/>
        <v>0</v>
      </c>
      <c r="AG378" s="572">
        <f t="shared" si="157"/>
        <v>0</v>
      </c>
      <c r="AH378" s="217">
        <f t="shared" si="158"/>
        <v>0</v>
      </c>
      <c r="AI378" s="236" t="s">
        <v>4</v>
      </c>
    </row>
    <row r="379" spans="2:35" hidden="1" x14ac:dyDescent="0.2">
      <c r="B379" s="118">
        <v>12</v>
      </c>
      <c r="C379" s="36"/>
      <c r="D379" s="36"/>
      <c r="E379" s="31"/>
      <c r="F379" s="56"/>
      <c r="G379" s="31"/>
      <c r="H379" s="31"/>
      <c r="I379" s="31"/>
      <c r="J379" s="31"/>
      <c r="K379" s="31"/>
      <c r="L379" s="31"/>
      <c r="M379" s="31"/>
      <c r="N379" s="31"/>
      <c r="O379" s="31"/>
      <c r="P379" s="31"/>
      <c r="Q379" s="125"/>
      <c r="R379" s="124"/>
      <c r="S379" s="59"/>
      <c r="T379" s="59"/>
      <c r="U379" s="59"/>
      <c r="V379" s="181">
        <f t="shared" si="160"/>
        <v>0</v>
      </c>
      <c r="W379" s="181">
        <f t="shared" si="161"/>
        <v>0</v>
      </c>
      <c r="X379" s="181">
        <f t="shared" si="162"/>
        <v>0</v>
      </c>
      <c r="Y379" s="181">
        <f t="shared" si="163"/>
        <v>0</v>
      </c>
      <c r="Z379" s="181">
        <f t="shared" si="164"/>
        <v>0</v>
      </c>
      <c r="AA379" s="181">
        <f t="shared" si="165"/>
        <v>0</v>
      </c>
      <c r="AB379" s="181">
        <f t="shared" si="166"/>
        <v>0</v>
      </c>
      <c r="AC379" s="181">
        <f t="shared" si="167"/>
        <v>0</v>
      </c>
      <c r="AD379" s="181">
        <f t="shared" si="168"/>
        <v>0</v>
      </c>
      <c r="AE379" s="181">
        <f t="shared" si="169"/>
        <v>0</v>
      </c>
      <c r="AF379" s="500">
        <f t="shared" si="159"/>
        <v>0</v>
      </c>
      <c r="AG379" s="572">
        <f t="shared" si="157"/>
        <v>0</v>
      </c>
      <c r="AH379" s="217">
        <f t="shared" si="158"/>
        <v>0</v>
      </c>
      <c r="AI379" s="236" t="s">
        <v>4</v>
      </c>
    </row>
    <row r="380" spans="2:35" hidden="1" x14ac:dyDescent="0.2">
      <c r="B380" s="118">
        <v>13</v>
      </c>
      <c r="C380" s="36"/>
      <c r="D380" s="36"/>
      <c r="E380" s="31"/>
      <c r="F380" s="56"/>
      <c r="G380" s="31"/>
      <c r="H380" s="31"/>
      <c r="I380" s="31"/>
      <c r="J380" s="31"/>
      <c r="K380" s="31"/>
      <c r="L380" s="31"/>
      <c r="M380" s="31"/>
      <c r="N380" s="31"/>
      <c r="O380" s="31"/>
      <c r="P380" s="31"/>
      <c r="Q380" s="125"/>
      <c r="R380" s="124"/>
      <c r="S380" s="59"/>
      <c r="T380" s="59"/>
      <c r="U380" s="59"/>
      <c r="V380" s="181">
        <f t="shared" si="160"/>
        <v>0</v>
      </c>
      <c r="W380" s="181">
        <f t="shared" si="161"/>
        <v>0</v>
      </c>
      <c r="X380" s="181">
        <f t="shared" si="162"/>
        <v>0</v>
      </c>
      <c r="Y380" s="181">
        <f t="shared" si="163"/>
        <v>0</v>
      </c>
      <c r="Z380" s="181">
        <f t="shared" si="164"/>
        <v>0</v>
      </c>
      <c r="AA380" s="181">
        <f t="shared" si="165"/>
        <v>0</v>
      </c>
      <c r="AB380" s="181">
        <f t="shared" si="166"/>
        <v>0</v>
      </c>
      <c r="AC380" s="181">
        <f t="shared" si="167"/>
        <v>0</v>
      </c>
      <c r="AD380" s="181">
        <f t="shared" si="168"/>
        <v>0</v>
      </c>
      <c r="AE380" s="181">
        <f t="shared" si="169"/>
        <v>0</v>
      </c>
      <c r="AF380" s="500">
        <f t="shared" si="159"/>
        <v>0</v>
      </c>
      <c r="AG380" s="572">
        <f t="shared" si="157"/>
        <v>0</v>
      </c>
      <c r="AH380" s="217">
        <f t="shared" si="158"/>
        <v>0</v>
      </c>
      <c r="AI380" s="236" t="s">
        <v>4</v>
      </c>
    </row>
    <row r="381" spans="2:35" hidden="1" x14ac:dyDescent="0.2">
      <c r="B381" s="118">
        <v>14</v>
      </c>
      <c r="C381" s="36"/>
      <c r="D381" s="36"/>
      <c r="E381" s="31"/>
      <c r="F381" s="56"/>
      <c r="G381" s="31"/>
      <c r="H381" s="31"/>
      <c r="I381" s="31"/>
      <c r="J381" s="31"/>
      <c r="K381" s="31"/>
      <c r="L381" s="31"/>
      <c r="M381" s="31"/>
      <c r="N381" s="31"/>
      <c r="O381" s="31"/>
      <c r="P381" s="31"/>
      <c r="Q381" s="125"/>
      <c r="R381" s="124"/>
      <c r="S381" s="59"/>
      <c r="T381" s="59"/>
      <c r="U381" s="59"/>
      <c r="V381" s="181">
        <f t="shared" si="160"/>
        <v>0</v>
      </c>
      <c r="W381" s="181">
        <f t="shared" si="161"/>
        <v>0</v>
      </c>
      <c r="X381" s="181">
        <f t="shared" si="162"/>
        <v>0</v>
      </c>
      <c r="Y381" s="181">
        <f t="shared" si="163"/>
        <v>0</v>
      </c>
      <c r="Z381" s="181">
        <f t="shared" si="164"/>
        <v>0</v>
      </c>
      <c r="AA381" s="181">
        <f t="shared" si="165"/>
        <v>0</v>
      </c>
      <c r="AB381" s="181">
        <f t="shared" si="166"/>
        <v>0</v>
      </c>
      <c r="AC381" s="181">
        <f t="shared" si="167"/>
        <v>0</v>
      </c>
      <c r="AD381" s="181">
        <f t="shared" si="168"/>
        <v>0</v>
      </c>
      <c r="AE381" s="181">
        <f t="shared" si="169"/>
        <v>0</v>
      </c>
      <c r="AF381" s="500">
        <f t="shared" si="159"/>
        <v>0</v>
      </c>
      <c r="AG381" s="572">
        <f t="shared" si="157"/>
        <v>0</v>
      </c>
      <c r="AH381" s="217">
        <f t="shared" si="158"/>
        <v>0</v>
      </c>
      <c r="AI381" s="236" t="s">
        <v>4</v>
      </c>
    </row>
    <row r="382" spans="2:35" hidden="1" x14ac:dyDescent="0.2">
      <c r="B382" s="118">
        <v>15</v>
      </c>
      <c r="C382" s="36"/>
      <c r="D382" s="36"/>
      <c r="E382" s="31"/>
      <c r="F382" s="56"/>
      <c r="G382" s="31"/>
      <c r="H382" s="31"/>
      <c r="I382" s="31"/>
      <c r="J382" s="31"/>
      <c r="K382" s="31"/>
      <c r="L382" s="31"/>
      <c r="M382" s="31"/>
      <c r="N382" s="31"/>
      <c r="O382" s="31"/>
      <c r="P382" s="31"/>
      <c r="Q382" s="125"/>
      <c r="R382" s="124"/>
      <c r="S382" s="59"/>
      <c r="T382" s="59"/>
      <c r="U382" s="59"/>
      <c r="V382" s="181">
        <f t="shared" si="160"/>
        <v>0</v>
      </c>
      <c r="W382" s="181">
        <f t="shared" si="161"/>
        <v>0</v>
      </c>
      <c r="X382" s="181">
        <f t="shared" si="162"/>
        <v>0</v>
      </c>
      <c r="Y382" s="181">
        <f t="shared" si="163"/>
        <v>0</v>
      </c>
      <c r="Z382" s="181">
        <f t="shared" si="164"/>
        <v>0</v>
      </c>
      <c r="AA382" s="181">
        <f t="shared" si="165"/>
        <v>0</v>
      </c>
      <c r="AB382" s="181">
        <f t="shared" si="166"/>
        <v>0</v>
      </c>
      <c r="AC382" s="181">
        <f t="shared" si="167"/>
        <v>0</v>
      </c>
      <c r="AD382" s="181">
        <f t="shared" si="168"/>
        <v>0</v>
      </c>
      <c r="AE382" s="181">
        <f t="shared" si="169"/>
        <v>0</v>
      </c>
      <c r="AF382" s="500">
        <f t="shared" si="159"/>
        <v>0</v>
      </c>
      <c r="AG382" s="572">
        <f t="shared" si="157"/>
        <v>0</v>
      </c>
      <c r="AH382" s="217">
        <f t="shared" si="158"/>
        <v>0</v>
      </c>
      <c r="AI382" s="236" t="s">
        <v>4</v>
      </c>
    </row>
    <row r="383" spans="2:35" hidden="1" x14ac:dyDescent="0.2">
      <c r="B383" s="118">
        <v>16</v>
      </c>
      <c r="C383" s="36"/>
      <c r="D383" s="36"/>
      <c r="E383" s="31"/>
      <c r="F383" s="56"/>
      <c r="G383" s="31"/>
      <c r="H383" s="31"/>
      <c r="I383" s="31"/>
      <c r="J383" s="31"/>
      <c r="K383" s="31"/>
      <c r="L383" s="31"/>
      <c r="M383" s="31"/>
      <c r="N383" s="31"/>
      <c r="O383" s="31"/>
      <c r="P383" s="31"/>
      <c r="Q383" s="125"/>
      <c r="R383" s="124"/>
      <c r="S383" s="59"/>
      <c r="T383" s="59"/>
      <c r="U383" s="59"/>
      <c r="V383" s="181">
        <f t="shared" si="160"/>
        <v>0</v>
      </c>
      <c r="W383" s="181">
        <f t="shared" si="161"/>
        <v>0</v>
      </c>
      <c r="X383" s="181">
        <f t="shared" si="162"/>
        <v>0</v>
      </c>
      <c r="Y383" s="181">
        <f t="shared" si="163"/>
        <v>0</v>
      </c>
      <c r="Z383" s="181">
        <f t="shared" si="164"/>
        <v>0</v>
      </c>
      <c r="AA383" s="181">
        <f t="shared" si="165"/>
        <v>0</v>
      </c>
      <c r="AB383" s="181">
        <f t="shared" si="166"/>
        <v>0</v>
      </c>
      <c r="AC383" s="181">
        <f t="shared" si="167"/>
        <v>0</v>
      </c>
      <c r="AD383" s="181">
        <f t="shared" si="168"/>
        <v>0</v>
      </c>
      <c r="AE383" s="181">
        <f t="shared" si="169"/>
        <v>0</v>
      </c>
      <c r="AF383" s="500">
        <f t="shared" si="159"/>
        <v>0</v>
      </c>
      <c r="AG383" s="572">
        <f t="shared" si="157"/>
        <v>0</v>
      </c>
      <c r="AH383" s="217">
        <f t="shared" si="158"/>
        <v>0</v>
      </c>
      <c r="AI383" s="236" t="s">
        <v>4</v>
      </c>
    </row>
    <row r="384" spans="2:35" hidden="1" x14ac:dyDescent="0.2">
      <c r="B384" s="118">
        <v>17</v>
      </c>
      <c r="C384" s="36"/>
      <c r="D384" s="36"/>
      <c r="E384" s="31"/>
      <c r="F384" s="56"/>
      <c r="G384" s="31"/>
      <c r="H384" s="31"/>
      <c r="I384" s="31"/>
      <c r="J384" s="31"/>
      <c r="K384" s="31"/>
      <c r="L384" s="31"/>
      <c r="M384" s="31"/>
      <c r="N384" s="31"/>
      <c r="O384" s="31"/>
      <c r="P384" s="31"/>
      <c r="Q384" s="125"/>
      <c r="R384" s="124"/>
      <c r="S384" s="59"/>
      <c r="T384" s="59"/>
      <c r="U384" s="59"/>
      <c r="V384" s="181">
        <f t="shared" si="160"/>
        <v>0</v>
      </c>
      <c r="W384" s="181">
        <f t="shared" si="161"/>
        <v>0</v>
      </c>
      <c r="X384" s="181">
        <f t="shared" si="162"/>
        <v>0</v>
      </c>
      <c r="Y384" s="181">
        <f t="shared" si="163"/>
        <v>0</v>
      </c>
      <c r="Z384" s="181">
        <f t="shared" si="164"/>
        <v>0</v>
      </c>
      <c r="AA384" s="181">
        <f t="shared" si="165"/>
        <v>0</v>
      </c>
      <c r="AB384" s="181">
        <f t="shared" si="166"/>
        <v>0</v>
      </c>
      <c r="AC384" s="181">
        <f t="shared" si="167"/>
        <v>0</v>
      </c>
      <c r="AD384" s="181">
        <f t="shared" si="168"/>
        <v>0</v>
      </c>
      <c r="AE384" s="181">
        <f t="shared" si="169"/>
        <v>0</v>
      </c>
      <c r="AF384" s="500">
        <f t="shared" si="159"/>
        <v>0</v>
      </c>
      <c r="AG384" s="572">
        <f t="shared" si="157"/>
        <v>0</v>
      </c>
      <c r="AH384" s="217">
        <f t="shared" si="158"/>
        <v>0</v>
      </c>
      <c r="AI384" s="236" t="s">
        <v>4</v>
      </c>
    </row>
    <row r="385" spans="2:35" hidden="1" x14ac:dyDescent="0.2">
      <c r="B385" s="118">
        <v>18</v>
      </c>
      <c r="C385" s="36"/>
      <c r="D385" s="36"/>
      <c r="E385" s="31"/>
      <c r="F385" s="56"/>
      <c r="G385" s="31"/>
      <c r="H385" s="31"/>
      <c r="I385" s="31"/>
      <c r="J385" s="31"/>
      <c r="K385" s="31"/>
      <c r="L385" s="31"/>
      <c r="M385" s="31"/>
      <c r="N385" s="31"/>
      <c r="O385" s="31"/>
      <c r="P385" s="31"/>
      <c r="Q385" s="125"/>
      <c r="R385" s="124"/>
      <c r="S385" s="59"/>
      <c r="T385" s="59"/>
      <c r="U385" s="59"/>
      <c r="V385" s="181">
        <f t="shared" si="160"/>
        <v>0</v>
      </c>
      <c r="W385" s="181">
        <f t="shared" si="161"/>
        <v>0</v>
      </c>
      <c r="X385" s="181">
        <f t="shared" si="162"/>
        <v>0</v>
      </c>
      <c r="Y385" s="181">
        <f t="shared" si="163"/>
        <v>0</v>
      </c>
      <c r="Z385" s="181">
        <f t="shared" si="164"/>
        <v>0</v>
      </c>
      <c r="AA385" s="181">
        <f t="shared" si="165"/>
        <v>0</v>
      </c>
      <c r="AB385" s="181">
        <f t="shared" si="166"/>
        <v>0</v>
      </c>
      <c r="AC385" s="181">
        <f t="shared" si="167"/>
        <v>0</v>
      </c>
      <c r="AD385" s="181">
        <f t="shared" si="168"/>
        <v>0</v>
      </c>
      <c r="AE385" s="181">
        <f t="shared" si="169"/>
        <v>0</v>
      </c>
      <c r="AF385" s="500">
        <f t="shared" si="159"/>
        <v>0</v>
      </c>
      <c r="AG385" s="572">
        <f t="shared" si="157"/>
        <v>0</v>
      </c>
      <c r="AH385" s="217">
        <f t="shared" si="158"/>
        <v>0</v>
      </c>
      <c r="AI385" s="236" t="s">
        <v>4</v>
      </c>
    </row>
    <row r="386" spans="2:35" hidden="1" x14ac:dyDescent="0.2">
      <c r="B386" s="118">
        <v>19</v>
      </c>
      <c r="C386" s="36"/>
      <c r="D386" s="36"/>
      <c r="E386" s="31"/>
      <c r="F386" s="56"/>
      <c r="G386" s="31"/>
      <c r="H386" s="31"/>
      <c r="I386" s="31"/>
      <c r="J386" s="31"/>
      <c r="K386" s="31"/>
      <c r="L386" s="31"/>
      <c r="M386" s="31"/>
      <c r="N386" s="31"/>
      <c r="O386" s="31"/>
      <c r="P386" s="31"/>
      <c r="Q386" s="125"/>
      <c r="R386" s="124"/>
      <c r="S386" s="59"/>
      <c r="T386" s="59"/>
      <c r="U386" s="59"/>
      <c r="V386" s="181">
        <f t="shared" si="160"/>
        <v>0</v>
      </c>
      <c r="W386" s="181">
        <f t="shared" si="161"/>
        <v>0</v>
      </c>
      <c r="X386" s="181">
        <f t="shared" si="162"/>
        <v>0</v>
      </c>
      <c r="Y386" s="181">
        <f t="shared" si="163"/>
        <v>0</v>
      </c>
      <c r="Z386" s="181">
        <f t="shared" si="164"/>
        <v>0</v>
      </c>
      <c r="AA386" s="181">
        <f t="shared" si="165"/>
        <v>0</v>
      </c>
      <c r="AB386" s="181">
        <f t="shared" si="166"/>
        <v>0</v>
      </c>
      <c r="AC386" s="181">
        <f t="shared" si="167"/>
        <v>0</v>
      </c>
      <c r="AD386" s="181">
        <f t="shared" si="168"/>
        <v>0</v>
      </c>
      <c r="AE386" s="181">
        <f t="shared" si="169"/>
        <v>0</v>
      </c>
      <c r="AF386" s="500">
        <f t="shared" si="159"/>
        <v>0</v>
      </c>
      <c r="AG386" s="572">
        <f t="shared" si="157"/>
        <v>0</v>
      </c>
      <c r="AH386" s="217">
        <f t="shared" si="158"/>
        <v>0</v>
      </c>
      <c r="AI386" s="236" t="s">
        <v>4</v>
      </c>
    </row>
    <row r="387" spans="2:35" hidden="1" x14ac:dyDescent="0.2">
      <c r="B387" s="118">
        <v>20</v>
      </c>
      <c r="C387" s="36"/>
      <c r="D387" s="36"/>
      <c r="E387" s="31"/>
      <c r="F387" s="56"/>
      <c r="G387" s="31"/>
      <c r="H387" s="31"/>
      <c r="I387" s="31"/>
      <c r="J387" s="31"/>
      <c r="K387" s="31"/>
      <c r="L387" s="31"/>
      <c r="M387" s="31"/>
      <c r="N387" s="31"/>
      <c r="O387" s="31"/>
      <c r="P387" s="31"/>
      <c r="Q387" s="125"/>
      <c r="R387" s="124"/>
      <c r="S387" s="59"/>
      <c r="T387" s="59"/>
      <c r="U387" s="59"/>
      <c r="V387" s="181">
        <f t="shared" si="160"/>
        <v>0</v>
      </c>
      <c r="W387" s="181">
        <f t="shared" si="161"/>
        <v>0</v>
      </c>
      <c r="X387" s="181">
        <f t="shared" si="162"/>
        <v>0</v>
      </c>
      <c r="Y387" s="181">
        <f t="shared" si="163"/>
        <v>0</v>
      </c>
      <c r="Z387" s="181">
        <f t="shared" si="164"/>
        <v>0</v>
      </c>
      <c r="AA387" s="181">
        <f t="shared" si="165"/>
        <v>0</v>
      </c>
      <c r="AB387" s="181">
        <f t="shared" si="166"/>
        <v>0</v>
      </c>
      <c r="AC387" s="181">
        <f t="shared" si="167"/>
        <v>0</v>
      </c>
      <c r="AD387" s="181">
        <f t="shared" si="168"/>
        <v>0</v>
      </c>
      <c r="AE387" s="181">
        <f t="shared" si="169"/>
        <v>0</v>
      </c>
      <c r="AF387" s="500">
        <f t="shared" si="159"/>
        <v>0</v>
      </c>
      <c r="AG387" s="572">
        <f t="shared" si="157"/>
        <v>0</v>
      </c>
      <c r="AH387" s="217">
        <f t="shared" si="158"/>
        <v>0</v>
      </c>
      <c r="AI387" s="236" t="s">
        <v>4</v>
      </c>
    </row>
    <row r="388" spans="2:35" hidden="1" x14ac:dyDescent="0.2">
      <c r="B388" s="118">
        <v>21</v>
      </c>
      <c r="C388" s="36"/>
      <c r="D388" s="36"/>
      <c r="E388" s="31"/>
      <c r="F388" s="56"/>
      <c r="G388" s="31"/>
      <c r="H388" s="31"/>
      <c r="I388" s="31"/>
      <c r="J388" s="31"/>
      <c r="K388" s="31"/>
      <c r="L388" s="31"/>
      <c r="M388" s="31"/>
      <c r="N388" s="31"/>
      <c r="O388" s="31"/>
      <c r="P388" s="31"/>
      <c r="Q388" s="125"/>
      <c r="R388" s="124"/>
      <c r="S388" s="59"/>
      <c r="T388" s="59"/>
      <c r="U388" s="59"/>
      <c r="V388" s="181">
        <f t="shared" si="160"/>
        <v>0</v>
      </c>
      <c r="W388" s="181">
        <f t="shared" si="161"/>
        <v>0</v>
      </c>
      <c r="X388" s="181">
        <f t="shared" si="162"/>
        <v>0</v>
      </c>
      <c r="Y388" s="181">
        <f t="shared" si="163"/>
        <v>0</v>
      </c>
      <c r="Z388" s="181">
        <f t="shared" si="164"/>
        <v>0</v>
      </c>
      <c r="AA388" s="181">
        <f t="shared" si="165"/>
        <v>0</v>
      </c>
      <c r="AB388" s="181">
        <f t="shared" si="166"/>
        <v>0</v>
      </c>
      <c r="AC388" s="181">
        <f t="shared" si="167"/>
        <v>0</v>
      </c>
      <c r="AD388" s="181">
        <f t="shared" si="168"/>
        <v>0</v>
      </c>
      <c r="AE388" s="181">
        <f t="shared" si="169"/>
        <v>0</v>
      </c>
      <c r="AF388" s="500">
        <f t="shared" si="159"/>
        <v>0</v>
      </c>
      <c r="AG388" s="572">
        <f t="shared" si="157"/>
        <v>0</v>
      </c>
      <c r="AH388" s="217">
        <f t="shared" si="158"/>
        <v>0</v>
      </c>
      <c r="AI388" s="236" t="s">
        <v>4</v>
      </c>
    </row>
    <row r="389" spans="2:35" hidden="1" x14ac:dyDescent="0.2">
      <c r="B389" s="118">
        <v>22</v>
      </c>
      <c r="C389" s="36"/>
      <c r="D389" s="36"/>
      <c r="E389" s="31"/>
      <c r="F389" s="56"/>
      <c r="G389" s="31"/>
      <c r="H389" s="31"/>
      <c r="I389" s="31"/>
      <c r="J389" s="31"/>
      <c r="K389" s="31"/>
      <c r="L389" s="31"/>
      <c r="M389" s="31"/>
      <c r="N389" s="31"/>
      <c r="O389" s="31"/>
      <c r="P389" s="31"/>
      <c r="Q389" s="125"/>
      <c r="R389" s="124"/>
      <c r="S389" s="59"/>
      <c r="T389" s="59"/>
      <c r="U389" s="59"/>
      <c r="V389" s="181">
        <f t="shared" si="160"/>
        <v>0</v>
      </c>
      <c r="W389" s="181">
        <f t="shared" si="161"/>
        <v>0</v>
      </c>
      <c r="X389" s="181">
        <f t="shared" si="162"/>
        <v>0</v>
      </c>
      <c r="Y389" s="181">
        <f t="shared" si="163"/>
        <v>0</v>
      </c>
      <c r="Z389" s="181">
        <f t="shared" si="164"/>
        <v>0</v>
      </c>
      <c r="AA389" s="181">
        <f t="shared" si="165"/>
        <v>0</v>
      </c>
      <c r="AB389" s="181">
        <f t="shared" si="166"/>
        <v>0</v>
      </c>
      <c r="AC389" s="181">
        <f t="shared" si="167"/>
        <v>0</v>
      </c>
      <c r="AD389" s="181">
        <f t="shared" si="168"/>
        <v>0</v>
      </c>
      <c r="AE389" s="181">
        <f t="shared" si="169"/>
        <v>0</v>
      </c>
      <c r="AF389" s="500">
        <f t="shared" si="159"/>
        <v>0</v>
      </c>
      <c r="AG389" s="572">
        <f t="shared" si="157"/>
        <v>0</v>
      </c>
      <c r="AH389" s="217">
        <f t="shared" si="158"/>
        <v>0</v>
      </c>
      <c r="AI389" s="236" t="s">
        <v>4</v>
      </c>
    </row>
    <row r="390" spans="2:35" hidden="1" x14ac:dyDescent="0.2">
      <c r="B390" s="118">
        <v>23</v>
      </c>
      <c r="C390" s="36"/>
      <c r="D390" s="36"/>
      <c r="E390" s="31"/>
      <c r="F390" s="56"/>
      <c r="G390" s="31"/>
      <c r="H390" s="31"/>
      <c r="I390" s="31"/>
      <c r="J390" s="31"/>
      <c r="K390" s="31"/>
      <c r="L390" s="31"/>
      <c r="M390" s="31"/>
      <c r="N390" s="31"/>
      <c r="O390" s="31"/>
      <c r="P390" s="31"/>
      <c r="Q390" s="125"/>
      <c r="R390" s="124"/>
      <c r="S390" s="59"/>
      <c r="T390" s="59"/>
      <c r="U390" s="59"/>
      <c r="V390" s="181">
        <f t="shared" si="160"/>
        <v>0</v>
      </c>
      <c r="W390" s="181">
        <f t="shared" si="161"/>
        <v>0</v>
      </c>
      <c r="X390" s="181">
        <f t="shared" si="162"/>
        <v>0</v>
      </c>
      <c r="Y390" s="181">
        <f t="shared" si="163"/>
        <v>0</v>
      </c>
      <c r="Z390" s="181">
        <f t="shared" si="164"/>
        <v>0</v>
      </c>
      <c r="AA390" s="181">
        <f t="shared" si="165"/>
        <v>0</v>
      </c>
      <c r="AB390" s="181">
        <f t="shared" si="166"/>
        <v>0</v>
      </c>
      <c r="AC390" s="181">
        <f t="shared" si="167"/>
        <v>0</v>
      </c>
      <c r="AD390" s="181">
        <f t="shared" si="168"/>
        <v>0</v>
      </c>
      <c r="AE390" s="181">
        <f t="shared" si="169"/>
        <v>0</v>
      </c>
      <c r="AF390" s="500">
        <f t="shared" si="159"/>
        <v>0</v>
      </c>
      <c r="AG390" s="572">
        <f t="shared" si="157"/>
        <v>0</v>
      </c>
      <c r="AH390" s="217">
        <f t="shared" si="158"/>
        <v>0</v>
      </c>
      <c r="AI390" s="236" t="s">
        <v>4</v>
      </c>
    </row>
    <row r="391" spans="2:35" hidden="1" x14ac:dyDescent="0.2">
      <c r="B391" s="118">
        <v>24</v>
      </c>
      <c r="C391" s="36"/>
      <c r="D391" s="36"/>
      <c r="E391" s="31"/>
      <c r="F391" s="56"/>
      <c r="G391" s="31"/>
      <c r="H391" s="31"/>
      <c r="I391" s="31"/>
      <c r="J391" s="31"/>
      <c r="K391" s="31"/>
      <c r="L391" s="31"/>
      <c r="M391" s="31"/>
      <c r="N391" s="31"/>
      <c r="O391" s="31"/>
      <c r="P391" s="31"/>
      <c r="Q391" s="125"/>
      <c r="R391" s="124"/>
      <c r="S391" s="59"/>
      <c r="T391" s="59"/>
      <c r="U391" s="59"/>
      <c r="V391" s="181">
        <f t="shared" si="160"/>
        <v>0</v>
      </c>
      <c r="W391" s="181">
        <f t="shared" si="161"/>
        <v>0</v>
      </c>
      <c r="X391" s="181">
        <f t="shared" si="162"/>
        <v>0</v>
      </c>
      <c r="Y391" s="181">
        <f t="shared" si="163"/>
        <v>0</v>
      </c>
      <c r="Z391" s="181">
        <f t="shared" si="164"/>
        <v>0</v>
      </c>
      <c r="AA391" s="181">
        <f t="shared" si="165"/>
        <v>0</v>
      </c>
      <c r="AB391" s="181">
        <f t="shared" si="166"/>
        <v>0</v>
      </c>
      <c r="AC391" s="181">
        <f t="shared" si="167"/>
        <v>0</v>
      </c>
      <c r="AD391" s="181">
        <f t="shared" si="168"/>
        <v>0</v>
      </c>
      <c r="AE391" s="181">
        <f t="shared" si="169"/>
        <v>0</v>
      </c>
      <c r="AF391" s="500">
        <f t="shared" si="159"/>
        <v>0</v>
      </c>
      <c r="AG391" s="572">
        <f t="shared" si="157"/>
        <v>0</v>
      </c>
      <c r="AH391" s="217">
        <f t="shared" si="158"/>
        <v>0</v>
      </c>
      <c r="AI391" s="236" t="s">
        <v>4</v>
      </c>
    </row>
    <row r="392" spans="2:35" hidden="1" x14ac:dyDescent="0.2">
      <c r="B392" s="118">
        <v>25</v>
      </c>
      <c r="C392" s="36"/>
      <c r="D392" s="36"/>
      <c r="E392" s="31"/>
      <c r="F392" s="56"/>
      <c r="G392" s="31"/>
      <c r="H392" s="31"/>
      <c r="I392" s="31"/>
      <c r="J392" s="31"/>
      <c r="K392" s="31"/>
      <c r="L392" s="31"/>
      <c r="M392" s="31"/>
      <c r="N392" s="31"/>
      <c r="O392" s="31"/>
      <c r="P392" s="31"/>
      <c r="Q392" s="125"/>
      <c r="R392" s="124"/>
      <c r="S392" s="59"/>
      <c r="T392" s="59"/>
      <c r="U392" s="59"/>
      <c r="V392" s="181">
        <f t="shared" si="160"/>
        <v>0</v>
      </c>
      <c r="W392" s="181">
        <f t="shared" si="161"/>
        <v>0</v>
      </c>
      <c r="X392" s="181">
        <f t="shared" si="162"/>
        <v>0</v>
      </c>
      <c r="Y392" s="181">
        <f t="shared" si="163"/>
        <v>0</v>
      </c>
      <c r="Z392" s="181">
        <f t="shared" si="164"/>
        <v>0</v>
      </c>
      <c r="AA392" s="181">
        <f t="shared" si="165"/>
        <v>0</v>
      </c>
      <c r="AB392" s="181">
        <f t="shared" si="166"/>
        <v>0</v>
      </c>
      <c r="AC392" s="181">
        <f t="shared" si="167"/>
        <v>0</v>
      </c>
      <c r="AD392" s="181">
        <f t="shared" si="168"/>
        <v>0</v>
      </c>
      <c r="AE392" s="181">
        <f t="shared" si="169"/>
        <v>0</v>
      </c>
      <c r="AF392" s="500">
        <f t="shared" si="159"/>
        <v>0</v>
      </c>
      <c r="AG392" s="572">
        <f t="shared" si="157"/>
        <v>0</v>
      </c>
      <c r="AH392" s="217">
        <f t="shared" si="158"/>
        <v>0</v>
      </c>
      <c r="AI392" s="236" t="s">
        <v>4</v>
      </c>
    </row>
    <row r="393" spans="2:35" hidden="1" x14ac:dyDescent="0.2">
      <c r="B393" s="118">
        <v>26</v>
      </c>
      <c r="C393" s="36"/>
      <c r="D393" s="36"/>
      <c r="E393" s="31"/>
      <c r="F393" s="56"/>
      <c r="G393" s="31"/>
      <c r="H393" s="31"/>
      <c r="I393" s="31"/>
      <c r="J393" s="31"/>
      <c r="K393" s="31"/>
      <c r="L393" s="31"/>
      <c r="M393" s="31"/>
      <c r="N393" s="31"/>
      <c r="O393" s="31"/>
      <c r="P393" s="31"/>
      <c r="Q393" s="125"/>
      <c r="R393" s="124"/>
      <c r="S393" s="59"/>
      <c r="T393" s="59"/>
      <c r="U393" s="59"/>
      <c r="V393" s="181">
        <f t="shared" si="160"/>
        <v>0</v>
      </c>
      <c r="W393" s="181">
        <f t="shared" si="161"/>
        <v>0</v>
      </c>
      <c r="X393" s="181">
        <f t="shared" si="162"/>
        <v>0</v>
      </c>
      <c r="Y393" s="181">
        <f t="shared" si="163"/>
        <v>0</v>
      </c>
      <c r="Z393" s="181">
        <f t="shared" si="164"/>
        <v>0</v>
      </c>
      <c r="AA393" s="181">
        <f t="shared" si="165"/>
        <v>0</v>
      </c>
      <c r="AB393" s="181">
        <f t="shared" si="166"/>
        <v>0</v>
      </c>
      <c r="AC393" s="181">
        <f t="shared" si="167"/>
        <v>0</v>
      </c>
      <c r="AD393" s="181">
        <f t="shared" si="168"/>
        <v>0</v>
      </c>
      <c r="AE393" s="181">
        <f t="shared" si="169"/>
        <v>0</v>
      </c>
      <c r="AF393" s="500">
        <f t="shared" si="159"/>
        <v>0</v>
      </c>
      <c r="AG393" s="572">
        <f t="shared" si="157"/>
        <v>0</v>
      </c>
      <c r="AH393" s="217">
        <f t="shared" si="158"/>
        <v>0</v>
      </c>
      <c r="AI393" s="236" t="s">
        <v>4</v>
      </c>
    </row>
    <row r="394" spans="2:35" hidden="1" x14ac:dyDescent="0.2">
      <c r="B394" s="118">
        <v>27</v>
      </c>
      <c r="C394" s="36"/>
      <c r="D394" s="36"/>
      <c r="E394" s="31"/>
      <c r="F394" s="56"/>
      <c r="G394" s="31"/>
      <c r="H394" s="31"/>
      <c r="I394" s="31"/>
      <c r="J394" s="31"/>
      <c r="K394" s="31"/>
      <c r="L394" s="31"/>
      <c r="M394" s="31"/>
      <c r="N394" s="31"/>
      <c r="O394" s="31"/>
      <c r="P394" s="31"/>
      <c r="Q394" s="125"/>
      <c r="R394" s="124"/>
      <c r="S394" s="59"/>
      <c r="T394" s="59"/>
      <c r="U394" s="59"/>
      <c r="V394" s="181">
        <f t="shared" si="160"/>
        <v>0</v>
      </c>
      <c r="W394" s="181">
        <f t="shared" si="161"/>
        <v>0</v>
      </c>
      <c r="X394" s="181">
        <f t="shared" si="162"/>
        <v>0</v>
      </c>
      <c r="Y394" s="181">
        <f t="shared" si="163"/>
        <v>0</v>
      </c>
      <c r="Z394" s="181">
        <f t="shared" si="164"/>
        <v>0</v>
      </c>
      <c r="AA394" s="181">
        <f t="shared" si="165"/>
        <v>0</v>
      </c>
      <c r="AB394" s="181">
        <f t="shared" si="166"/>
        <v>0</v>
      </c>
      <c r="AC394" s="181">
        <f t="shared" si="167"/>
        <v>0</v>
      </c>
      <c r="AD394" s="181">
        <f t="shared" si="168"/>
        <v>0</v>
      </c>
      <c r="AE394" s="181">
        <f t="shared" si="169"/>
        <v>0</v>
      </c>
      <c r="AF394" s="500">
        <f t="shared" si="159"/>
        <v>0</v>
      </c>
      <c r="AG394" s="572">
        <f t="shared" si="157"/>
        <v>0</v>
      </c>
      <c r="AH394" s="217">
        <f t="shared" si="158"/>
        <v>0</v>
      </c>
      <c r="AI394" s="236" t="s">
        <v>4</v>
      </c>
    </row>
    <row r="395" spans="2:35" hidden="1" x14ac:dyDescent="0.2">
      <c r="B395" s="118">
        <v>28</v>
      </c>
      <c r="C395" s="36"/>
      <c r="D395" s="36"/>
      <c r="E395" s="31"/>
      <c r="F395" s="56"/>
      <c r="G395" s="31"/>
      <c r="H395" s="31"/>
      <c r="I395" s="31"/>
      <c r="J395" s="31"/>
      <c r="K395" s="31"/>
      <c r="L395" s="31"/>
      <c r="M395" s="31"/>
      <c r="N395" s="31"/>
      <c r="O395" s="31"/>
      <c r="P395" s="31"/>
      <c r="Q395" s="125"/>
      <c r="R395" s="124"/>
      <c r="S395" s="59"/>
      <c r="T395" s="59"/>
      <c r="U395" s="59"/>
      <c r="V395" s="181">
        <f t="shared" si="160"/>
        <v>0</v>
      </c>
      <c r="W395" s="181">
        <f t="shared" si="161"/>
        <v>0</v>
      </c>
      <c r="X395" s="181">
        <f t="shared" si="162"/>
        <v>0</v>
      </c>
      <c r="Y395" s="181">
        <f t="shared" si="163"/>
        <v>0</v>
      </c>
      <c r="Z395" s="181">
        <f t="shared" si="164"/>
        <v>0</v>
      </c>
      <c r="AA395" s="181">
        <f t="shared" si="165"/>
        <v>0</v>
      </c>
      <c r="AB395" s="181">
        <f t="shared" si="166"/>
        <v>0</v>
      </c>
      <c r="AC395" s="181">
        <f t="shared" si="167"/>
        <v>0</v>
      </c>
      <c r="AD395" s="181">
        <f t="shared" si="168"/>
        <v>0</v>
      </c>
      <c r="AE395" s="181">
        <f t="shared" si="169"/>
        <v>0</v>
      </c>
      <c r="AF395" s="500">
        <f t="shared" si="159"/>
        <v>0</v>
      </c>
      <c r="AG395" s="572">
        <f t="shared" si="157"/>
        <v>0</v>
      </c>
      <c r="AH395" s="217">
        <f t="shared" si="158"/>
        <v>0</v>
      </c>
      <c r="AI395" s="236" t="s">
        <v>4</v>
      </c>
    </row>
    <row r="396" spans="2:35" hidden="1" x14ac:dyDescent="0.2">
      <c r="B396" s="118">
        <v>29</v>
      </c>
      <c r="C396" s="36"/>
      <c r="D396" s="36"/>
      <c r="E396" s="31"/>
      <c r="F396" s="56"/>
      <c r="G396" s="31"/>
      <c r="H396" s="31"/>
      <c r="I396" s="31"/>
      <c r="J396" s="31"/>
      <c r="K396" s="31"/>
      <c r="L396" s="31"/>
      <c r="M396" s="31"/>
      <c r="N396" s="31"/>
      <c r="O396" s="31"/>
      <c r="P396" s="31"/>
      <c r="Q396" s="125"/>
      <c r="R396" s="124"/>
      <c r="S396" s="59"/>
      <c r="T396" s="59"/>
      <c r="U396" s="59"/>
      <c r="V396" s="181">
        <f t="shared" si="160"/>
        <v>0</v>
      </c>
      <c r="W396" s="181">
        <f t="shared" si="161"/>
        <v>0</v>
      </c>
      <c r="X396" s="181">
        <f t="shared" si="162"/>
        <v>0</v>
      </c>
      <c r="Y396" s="181">
        <f t="shared" si="163"/>
        <v>0</v>
      </c>
      <c r="Z396" s="181">
        <f t="shared" si="164"/>
        <v>0</v>
      </c>
      <c r="AA396" s="181">
        <f t="shared" si="165"/>
        <v>0</v>
      </c>
      <c r="AB396" s="181">
        <f t="shared" si="166"/>
        <v>0</v>
      </c>
      <c r="AC396" s="181">
        <f t="shared" si="167"/>
        <v>0</v>
      </c>
      <c r="AD396" s="181">
        <f t="shared" si="168"/>
        <v>0</v>
      </c>
      <c r="AE396" s="181">
        <f t="shared" si="169"/>
        <v>0</v>
      </c>
      <c r="AF396" s="500">
        <f t="shared" si="159"/>
        <v>0</v>
      </c>
      <c r="AG396" s="572">
        <f t="shared" si="157"/>
        <v>0</v>
      </c>
      <c r="AH396" s="217">
        <f t="shared" si="158"/>
        <v>0</v>
      </c>
      <c r="AI396" s="236" t="s">
        <v>4</v>
      </c>
    </row>
    <row r="397" spans="2:35" hidden="1" x14ac:dyDescent="0.2">
      <c r="B397" s="118">
        <v>30</v>
      </c>
      <c r="C397" s="36"/>
      <c r="D397" s="36"/>
      <c r="E397" s="31"/>
      <c r="F397" s="56"/>
      <c r="G397" s="31"/>
      <c r="H397" s="31"/>
      <c r="I397" s="31"/>
      <c r="J397" s="31"/>
      <c r="K397" s="31"/>
      <c r="L397" s="31"/>
      <c r="M397" s="31"/>
      <c r="N397" s="31"/>
      <c r="O397" s="31"/>
      <c r="P397" s="31"/>
      <c r="Q397" s="125"/>
      <c r="R397" s="124"/>
      <c r="S397" s="59"/>
      <c r="T397" s="59"/>
      <c r="U397" s="59"/>
      <c r="V397" s="181">
        <f t="shared" si="160"/>
        <v>0</v>
      </c>
      <c r="W397" s="181">
        <f t="shared" si="161"/>
        <v>0</v>
      </c>
      <c r="X397" s="181">
        <f t="shared" si="162"/>
        <v>0</v>
      </c>
      <c r="Y397" s="181">
        <f t="shared" si="163"/>
        <v>0</v>
      </c>
      <c r="Z397" s="181">
        <f t="shared" si="164"/>
        <v>0</v>
      </c>
      <c r="AA397" s="181">
        <f t="shared" si="165"/>
        <v>0</v>
      </c>
      <c r="AB397" s="181">
        <f t="shared" si="166"/>
        <v>0</v>
      </c>
      <c r="AC397" s="181">
        <f t="shared" si="167"/>
        <v>0</v>
      </c>
      <c r="AD397" s="181">
        <f t="shared" si="168"/>
        <v>0</v>
      </c>
      <c r="AE397" s="181">
        <f t="shared" si="169"/>
        <v>0</v>
      </c>
      <c r="AF397" s="500">
        <f t="shared" si="159"/>
        <v>0</v>
      </c>
      <c r="AG397" s="572">
        <f t="shared" si="157"/>
        <v>0</v>
      </c>
      <c r="AH397" s="217">
        <f t="shared" si="158"/>
        <v>0</v>
      </c>
      <c r="AI397" s="236" t="s">
        <v>4</v>
      </c>
    </row>
    <row r="398" spans="2:35" hidden="1" x14ac:dyDescent="0.2">
      <c r="B398" s="118">
        <v>31</v>
      </c>
      <c r="C398" s="36"/>
      <c r="D398" s="36"/>
      <c r="E398" s="31"/>
      <c r="F398" s="56"/>
      <c r="G398" s="31"/>
      <c r="H398" s="31"/>
      <c r="I398" s="31"/>
      <c r="J398" s="31"/>
      <c r="K398" s="31"/>
      <c r="L398" s="31"/>
      <c r="M398" s="31"/>
      <c r="N398" s="31"/>
      <c r="O398" s="31"/>
      <c r="P398" s="31"/>
      <c r="Q398" s="125"/>
      <c r="R398" s="124"/>
      <c r="S398" s="59"/>
      <c r="T398" s="59"/>
      <c r="U398" s="59"/>
      <c r="V398" s="181">
        <f t="shared" si="160"/>
        <v>0</v>
      </c>
      <c r="W398" s="181">
        <f t="shared" si="161"/>
        <v>0</v>
      </c>
      <c r="X398" s="181">
        <f t="shared" si="162"/>
        <v>0</v>
      </c>
      <c r="Y398" s="181">
        <f t="shared" si="163"/>
        <v>0</v>
      </c>
      <c r="Z398" s="181">
        <f t="shared" si="164"/>
        <v>0</v>
      </c>
      <c r="AA398" s="181">
        <f t="shared" si="165"/>
        <v>0</v>
      </c>
      <c r="AB398" s="181">
        <f t="shared" si="166"/>
        <v>0</v>
      </c>
      <c r="AC398" s="181">
        <f t="shared" si="167"/>
        <v>0</v>
      </c>
      <c r="AD398" s="181">
        <f t="shared" si="168"/>
        <v>0</v>
      </c>
      <c r="AE398" s="181">
        <f t="shared" si="169"/>
        <v>0</v>
      </c>
      <c r="AF398" s="500">
        <f t="shared" si="159"/>
        <v>0</v>
      </c>
      <c r="AG398" s="572">
        <f t="shared" si="157"/>
        <v>0</v>
      </c>
      <c r="AH398" s="217">
        <f t="shared" si="158"/>
        <v>0</v>
      </c>
      <c r="AI398" s="236" t="s">
        <v>4</v>
      </c>
    </row>
    <row r="399" spans="2:35" hidden="1" x14ac:dyDescent="0.2">
      <c r="B399" s="118">
        <v>32</v>
      </c>
      <c r="C399" s="36"/>
      <c r="D399" s="36"/>
      <c r="E399" s="31"/>
      <c r="F399" s="56"/>
      <c r="G399" s="31"/>
      <c r="H399" s="31"/>
      <c r="I399" s="31"/>
      <c r="J399" s="31"/>
      <c r="K399" s="31"/>
      <c r="L399" s="31"/>
      <c r="M399" s="31"/>
      <c r="N399" s="31"/>
      <c r="O399" s="31"/>
      <c r="P399" s="31"/>
      <c r="Q399" s="125"/>
      <c r="R399" s="124"/>
      <c r="S399" s="59"/>
      <c r="T399" s="59"/>
      <c r="U399" s="59"/>
      <c r="V399" s="181">
        <f t="shared" si="160"/>
        <v>0</v>
      </c>
      <c r="W399" s="181">
        <f t="shared" si="161"/>
        <v>0</v>
      </c>
      <c r="X399" s="181">
        <f t="shared" si="162"/>
        <v>0</v>
      </c>
      <c r="Y399" s="181">
        <f t="shared" si="163"/>
        <v>0</v>
      </c>
      <c r="Z399" s="181">
        <f t="shared" si="164"/>
        <v>0</v>
      </c>
      <c r="AA399" s="181">
        <f t="shared" si="165"/>
        <v>0</v>
      </c>
      <c r="AB399" s="181">
        <f t="shared" si="166"/>
        <v>0</v>
      </c>
      <c r="AC399" s="181">
        <f t="shared" si="167"/>
        <v>0</v>
      </c>
      <c r="AD399" s="181">
        <f t="shared" si="168"/>
        <v>0</v>
      </c>
      <c r="AE399" s="181">
        <f t="shared" si="169"/>
        <v>0</v>
      </c>
      <c r="AF399" s="500">
        <f t="shared" si="159"/>
        <v>0</v>
      </c>
      <c r="AG399" s="572">
        <f t="shared" si="157"/>
        <v>0</v>
      </c>
      <c r="AH399" s="217">
        <f t="shared" si="158"/>
        <v>0</v>
      </c>
      <c r="AI399" s="236" t="s">
        <v>4</v>
      </c>
    </row>
    <row r="400" spans="2:35" hidden="1" x14ac:dyDescent="0.2">
      <c r="B400" s="118">
        <v>33</v>
      </c>
      <c r="C400" s="36"/>
      <c r="D400" s="36"/>
      <c r="E400" s="31"/>
      <c r="F400" s="56"/>
      <c r="G400" s="31"/>
      <c r="H400" s="31"/>
      <c r="I400" s="31"/>
      <c r="J400" s="31"/>
      <c r="K400" s="31"/>
      <c r="L400" s="31"/>
      <c r="M400" s="31"/>
      <c r="N400" s="31"/>
      <c r="O400" s="31"/>
      <c r="P400" s="31"/>
      <c r="Q400" s="125"/>
      <c r="R400" s="124"/>
      <c r="S400" s="59"/>
      <c r="T400" s="59"/>
      <c r="U400" s="59"/>
      <c r="V400" s="181">
        <f t="shared" si="160"/>
        <v>0</v>
      </c>
      <c r="W400" s="181">
        <f t="shared" si="161"/>
        <v>0</v>
      </c>
      <c r="X400" s="181">
        <f t="shared" si="162"/>
        <v>0</v>
      </c>
      <c r="Y400" s="181">
        <f t="shared" si="163"/>
        <v>0</v>
      </c>
      <c r="Z400" s="181">
        <f t="shared" si="164"/>
        <v>0</v>
      </c>
      <c r="AA400" s="181">
        <f t="shared" si="165"/>
        <v>0</v>
      </c>
      <c r="AB400" s="181">
        <f t="shared" si="166"/>
        <v>0</v>
      </c>
      <c r="AC400" s="181">
        <f t="shared" si="167"/>
        <v>0</v>
      </c>
      <c r="AD400" s="181">
        <f t="shared" si="168"/>
        <v>0</v>
      </c>
      <c r="AE400" s="181">
        <f t="shared" si="169"/>
        <v>0</v>
      </c>
      <c r="AF400" s="500">
        <f t="shared" si="159"/>
        <v>0</v>
      </c>
      <c r="AG400" s="572">
        <f t="shared" ref="AG400:AG417" si="170">SUM(G400:P400)</f>
        <v>0</v>
      </c>
      <c r="AH400" s="217">
        <f t="shared" si="158"/>
        <v>0</v>
      </c>
      <c r="AI400" s="236" t="s">
        <v>4</v>
      </c>
    </row>
    <row r="401" spans="2:35" hidden="1" x14ac:dyDescent="0.2">
      <c r="B401" s="118">
        <v>34</v>
      </c>
      <c r="C401" s="36"/>
      <c r="D401" s="36"/>
      <c r="E401" s="31"/>
      <c r="F401" s="56"/>
      <c r="G401" s="31"/>
      <c r="H401" s="31"/>
      <c r="I401" s="31"/>
      <c r="J401" s="31"/>
      <c r="K401" s="31"/>
      <c r="L401" s="31"/>
      <c r="M401" s="31"/>
      <c r="N401" s="31"/>
      <c r="O401" s="31"/>
      <c r="P401" s="31"/>
      <c r="Q401" s="125"/>
      <c r="R401" s="124"/>
      <c r="S401" s="59"/>
      <c r="T401" s="59"/>
      <c r="U401" s="59"/>
      <c r="V401" s="181">
        <f t="shared" si="160"/>
        <v>0</v>
      </c>
      <c r="W401" s="181">
        <f t="shared" si="161"/>
        <v>0</v>
      </c>
      <c r="X401" s="181">
        <f t="shared" si="162"/>
        <v>0</v>
      </c>
      <c r="Y401" s="181">
        <f t="shared" si="163"/>
        <v>0</v>
      </c>
      <c r="Z401" s="181">
        <f t="shared" si="164"/>
        <v>0</v>
      </c>
      <c r="AA401" s="181">
        <f t="shared" si="165"/>
        <v>0</v>
      </c>
      <c r="AB401" s="181">
        <f t="shared" si="166"/>
        <v>0</v>
      </c>
      <c r="AC401" s="181">
        <f t="shared" si="167"/>
        <v>0</v>
      </c>
      <c r="AD401" s="181">
        <f t="shared" si="168"/>
        <v>0</v>
      </c>
      <c r="AE401" s="181">
        <f t="shared" si="169"/>
        <v>0</v>
      </c>
      <c r="AF401" s="500">
        <f t="shared" si="159"/>
        <v>0</v>
      </c>
      <c r="AG401" s="572">
        <f t="shared" si="170"/>
        <v>0</v>
      </c>
      <c r="AH401" s="217">
        <f t="shared" si="158"/>
        <v>0</v>
      </c>
      <c r="AI401" s="236" t="s">
        <v>4</v>
      </c>
    </row>
    <row r="402" spans="2:35" hidden="1" x14ac:dyDescent="0.2">
      <c r="B402" s="118">
        <v>35</v>
      </c>
      <c r="C402" s="36"/>
      <c r="D402" s="36"/>
      <c r="E402" s="31"/>
      <c r="F402" s="56"/>
      <c r="G402" s="31"/>
      <c r="H402" s="31"/>
      <c r="I402" s="31"/>
      <c r="J402" s="31"/>
      <c r="K402" s="31"/>
      <c r="L402" s="31"/>
      <c r="M402" s="31"/>
      <c r="N402" s="31"/>
      <c r="O402" s="31"/>
      <c r="P402" s="31"/>
      <c r="Q402" s="125"/>
      <c r="R402" s="124"/>
      <c r="S402" s="59"/>
      <c r="T402" s="59"/>
      <c r="U402" s="59"/>
      <c r="V402" s="181">
        <f t="shared" si="160"/>
        <v>0</v>
      </c>
      <c r="W402" s="181">
        <f t="shared" si="161"/>
        <v>0</v>
      </c>
      <c r="X402" s="181">
        <f t="shared" si="162"/>
        <v>0</v>
      </c>
      <c r="Y402" s="181">
        <f t="shared" si="163"/>
        <v>0</v>
      </c>
      <c r="Z402" s="181">
        <f t="shared" si="164"/>
        <v>0</v>
      </c>
      <c r="AA402" s="181">
        <f t="shared" si="165"/>
        <v>0</v>
      </c>
      <c r="AB402" s="181">
        <f t="shared" si="166"/>
        <v>0</v>
      </c>
      <c r="AC402" s="181">
        <f t="shared" si="167"/>
        <v>0</v>
      </c>
      <c r="AD402" s="181">
        <f t="shared" si="168"/>
        <v>0</v>
      </c>
      <c r="AE402" s="181">
        <f t="shared" si="169"/>
        <v>0</v>
      </c>
      <c r="AF402" s="500">
        <f t="shared" si="159"/>
        <v>0</v>
      </c>
      <c r="AG402" s="572">
        <f t="shared" si="170"/>
        <v>0</v>
      </c>
      <c r="AH402" s="217">
        <f t="shared" si="158"/>
        <v>0</v>
      </c>
      <c r="AI402" s="236" t="s">
        <v>4</v>
      </c>
    </row>
    <row r="403" spans="2:35" hidden="1" x14ac:dyDescent="0.2">
      <c r="B403" s="118">
        <v>36</v>
      </c>
      <c r="C403" s="36"/>
      <c r="D403" s="36"/>
      <c r="E403" s="31"/>
      <c r="F403" s="56"/>
      <c r="G403" s="31"/>
      <c r="H403" s="31"/>
      <c r="I403" s="31"/>
      <c r="J403" s="31"/>
      <c r="K403" s="31"/>
      <c r="L403" s="31"/>
      <c r="M403" s="31"/>
      <c r="N403" s="31"/>
      <c r="O403" s="31"/>
      <c r="P403" s="31"/>
      <c r="Q403" s="125"/>
      <c r="R403" s="124"/>
      <c r="S403" s="59"/>
      <c r="T403" s="59"/>
      <c r="U403" s="59"/>
      <c r="V403" s="181">
        <f t="shared" si="160"/>
        <v>0</v>
      </c>
      <c r="W403" s="181">
        <f t="shared" si="161"/>
        <v>0</v>
      </c>
      <c r="X403" s="181">
        <f t="shared" si="162"/>
        <v>0</v>
      </c>
      <c r="Y403" s="181">
        <f t="shared" si="163"/>
        <v>0</v>
      </c>
      <c r="Z403" s="181">
        <f t="shared" si="164"/>
        <v>0</v>
      </c>
      <c r="AA403" s="181">
        <f t="shared" si="165"/>
        <v>0</v>
      </c>
      <c r="AB403" s="181">
        <f t="shared" si="166"/>
        <v>0</v>
      </c>
      <c r="AC403" s="181">
        <f t="shared" si="167"/>
        <v>0</v>
      </c>
      <c r="AD403" s="181">
        <f t="shared" si="168"/>
        <v>0</v>
      </c>
      <c r="AE403" s="181">
        <f t="shared" si="169"/>
        <v>0</v>
      </c>
      <c r="AF403" s="500">
        <f t="shared" si="159"/>
        <v>0</v>
      </c>
      <c r="AG403" s="572">
        <f t="shared" si="170"/>
        <v>0</v>
      </c>
      <c r="AH403" s="217">
        <f t="shared" si="158"/>
        <v>0</v>
      </c>
      <c r="AI403" s="236" t="s">
        <v>4</v>
      </c>
    </row>
    <row r="404" spans="2:35" hidden="1" x14ac:dyDescent="0.2">
      <c r="B404" s="118">
        <v>37</v>
      </c>
      <c r="C404" s="36"/>
      <c r="D404" s="36"/>
      <c r="E404" s="31"/>
      <c r="F404" s="56"/>
      <c r="G404" s="31"/>
      <c r="H404" s="31"/>
      <c r="I404" s="31"/>
      <c r="J404" s="31"/>
      <c r="K404" s="31"/>
      <c r="L404" s="31"/>
      <c r="M404" s="31"/>
      <c r="N404" s="31"/>
      <c r="O404" s="31"/>
      <c r="P404" s="31"/>
      <c r="Q404" s="125"/>
      <c r="R404" s="124"/>
      <c r="S404" s="59"/>
      <c r="T404" s="59"/>
      <c r="U404" s="59"/>
      <c r="V404" s="181">
        <f t="shared" si="160"/>
        <v>0</v>
      </c>
      <c r="W404" s="181">
        <f t="shared" si="161"/>
        <v>0</v>
      </c>
      <c r="X404" s="181">
        <f t="shared" si="162"/>
        <v>0</v>
      </c>
      <c r="Y404" s="181">
        <f t="shared" si="163"/>
        <v>0</v>
      </c>
      <c r="Z404" s="181">
        <f t="shared" si="164"/>
        <v>0</v>
      </c>
      <c r="AA404" s="181">
        <f t="shared" si="165"/>
        <v>0</v>
      </c>
      <c r="AB404" s="181">
        <f t="shared" si="166"/>
        <v>0</v>
      </c>
      <c r="AC404" s="181">
        <f t="shared" si="167"/>
        <v>0</v>
      </c>
      <c r="AD404" s="181">
        <f t="shared" si="168"/>
        <v>0</v>
      </c>
      <c r="AE404" s="181">
        <f t="shared" si="169"/>
        <v>0</v>
      </c>
      <c r="AF404" s="500">
        <f t="shared" si="159"/>
        <v>0</v>
      </c>
      <c r="AG404" s="572">
        <f t="shared" si="170"/>
        <v>0</v>
      </c>
      <c r="AH404" s="217">
        <f t="shared" si="158"/>
        <v>0</v>
      </c>
      <c r="AI404" s="236" t="s">
        <v>4</v>
      </c>
    </row>
    <row r="405" spans="2:35" hidden="1" x14ac:dyDescent="0.2">
      <c r="B405" s="118">
        <v>38</v>
      </c>
      <c r="C405" s="36"/>
      <c r="D405" s="36"/>
      <c r="E405" s="31"/>
      <c r="F405" s="56"/>
      <c r="G405" s="31"/>
      <c r="H405" s="31"/>
      <c r="I405" s="31"/>
      <c r="J405" s="31"/>
      <c r="K405" s="31"/>
      <c r="L405" s="31"/>
      <c r="M405" s="31"/>
      <c r="N405" s="31"/>
      <c r="O405" s="31"/>
      <c r="P405" s="31"/>
      <c r="Q405" s="125"/>
      <c r="R405" s="124"/>
      <c r="S405" s="59"/>
      <c r="T405" s="59"/>
      <c r="U405" s="59"/>
      <c r="V405" s="181">
        <f t="shared" si="160"/>
        <v>0</v>
      </c>
      <c r="W405" s="181">
        <f t="shared" si="161"/>
        <v>0</v>
      </c>
      <c r="X405" s="181">
        <f t="shared" si="162"/>
        <v>0</v>
      </c>
      <c r="Y405" s="181">
        <f t="shared" si="163"/>
        <v>0</v>
      </c>
      <c r="Z405" s="181">
        <f t="shared" si="164"/>
        <v>0</v>
      </c>
      <c r="AA405" s="181">
        <f t="shared" si="165"/>
        <v>0</v>
      </c>
      <c r="AB405" s="181">
        <f t="shared" si="166"/>
        <v>0</v>
      </c>
      <c r="AC405" s="181">
        <f t="shared" si="167"/>
        <v>0</v>
      </c>
      <c r="AD405" s="181">
        <f t="shared" si="168"/>
        <v>0</v>
      </c>
      <c r="AE405" s="181">
        <f t="shared" si="169"/>
        <v>0</v>
      </c>
      <c r="AF405" s="500">
        <f t="shared" si="159"/>
        <v>0</v>
      </c>
      <c r="AG405" s="572">
        <f t="shared" si="170"/>
        <v>0</v>
      </c>
      <c r="AH405" s="217">
        <f t="shared" si="158"/>
        <v>0</v>
      </c>
      <c r="AI405" s="236" t="s">
        <v>4</v>
      </c>
    </row>
    <row r="406" spans="2:35" hidden="1" x14ac:dyDescent="0.2">
      <c r="B406" s="118">
        <v>39</v>
      </c>
      <c r="C406" s="36"/>
      <c r="D406" s="36"/>
      <c r="E406" s="31"/>
      <c r="F406" s="56"/>
      <c r="G406" s="31"/>
      <c r="H406" s="31"/>
      <c r="I406" s="31"/>
      <c r="J406" s="31"/>
      <c r="K406" s="31"/>
      <c r="L406" s="31"/>
      <c r="M406" s="31"/>
      <c r="N406" s="31"/>
      <c r="O406" s="31"/>
      <c r="P406" s="31"/>
      <c r="Q406" s="125"/>
      <c r="R406" s="124"/>
      <c r="S406" s="59"/>
      <c r="T406" s="59"/>
      <c r="U406" s="59"/>
      <c r="V406" s="181">
        <f t="shared" si="160"/>
        <v>0</v>
      </c>
      <c r="W406" s="181">
        <f t="shared" si="161"/>
        <v>0</v>
      </c>
      <c r="X406" s="181">
        <f t="shared" si="162"/>
        <v>0</v>
      </c>
      <c r="Y406" s="181">
        <f t="shared" si="163"/>
        <v>0</v>
      </c>
      <c r="Z406" s="181">
        <f t="shared" si="164"/>
        <v>0</v>
      </c>
      <c r="AA406" s="181">
        <f t="shared" si="165"/>
        <v>0</v>
      </c>
      <c r="AB406" s="181">
        <f t="shared" si="166"/>
        <v>0</v>
      </c>
      <c r="AC406" s="181">
        <f t="shared" si="167"/>
        <v>0</v>
      </c>
      <c r="AD406" s="181">
        <f t="shared" si="168"/>
        <v>0</v>
      </c>
      <c r="AE406" s="181">
        <f t="shared" si="169"/>
        <v>0</v>
      </c>
      <c r="AF406" s="500">
        <f t="shared" si="159"/>
        <v>0</v>
      </c>
      <c r="AG406" s="572">
        <f t="shared" si="170"/>
        <v>0</v>
      </c>
      <c r="AH406" s="217">
        <f t="shared" si="158"/>
        <v>0</v>
      </c>
      <c r="AI406" s="236" t="s">
        <v>4</v>
      </c>
    </row>
    <row r="407" spans="2:35" hidden="1" x14ac:dyDescent="0.2">
      <c r="B407" s="118">
        <v>40</v>
      </c>
      <c r="C407" s="36"/>
      <c r="D407" s="36"/>
      <c r="E407" s="31"/>
      <c r="F407" s="56"/>
      <c r="G407" s="31"/>
      <c r="H407" s="31"/>
      <c r="I407" s="31"/>
      <c r="J407" s="31"/>
      <c r="K407" s="31"/>
      <c r="L407" s="31"/>
      <c r="M407" s="31"/>
      <c r="N407" s="31"/>
      <c r="O407" s="31"/>
      <c r="P407" s="31"/>
      <c r="Q407" s="125"/>
      <c r="R407" s="124"/>
      <c r="S407" s="59"/>
      <c r="T407" s="59"/>
      <c r="U407" s="59"/>
      <c r="V407" s="181">
        <f t="shared" si="160"/>
        <v>0</v>
      </c>
      <c r="W407" s="181">
        <f t="shared" si="161"/>
        <v>0</v>
      </c>
      <c r="X407" s="181">
        <f t="shared" si="162"/>
        <v>0</v>
      </c>
      <c r="Y407" s="181">
        <f t="shared" si="163"/>
        <v>0</v>
      </c>
      <c r="Z407" s="181">
        <f t="shared" si="164"/>
        <v>0</v>
      </c>
      <c r="AA407" s="181">
        <f t="shared" si="165"/>
        <v>0</v>
      </c>
      <c r="AB407" s="181">
        <f t="shared" si="166"/>
        <v>0</v>
      </c>
      <c r="AC407" s="181">
        <f t="shared" si="167"/>
        <v>0</v>
      </c>
      <c r="AD407" s="181">
        <f t="shared" si="168"/>
        <v>0</v>
      </c>
      <c r="AE407" s="181">
        <f t="shared" si="169"/>
        <v>0</v>
      </c>
      <c r="AF407" s="500">
        <f t="shared" si="159"/>
        <v>0</v>
      </c>
      <c r="AG407" s="572">
        <f t="shared" si="170"/>
        <v>0</v>
      </c>
      <c r="AH407" s="217">
        <f t="shared" si="158"/>
        <v>0</v>
      </c>
      <c r="AI407" s="236" t="s">
        <v>4</v>
      </c>
    </row>
    <row r="408" spans="2:35" hidden="1" x14ac:dyDescent="0.2">
      <c r="B408" s="118">
        <v>41</v>
      </c>
      <c r="C408" s="36"/>
      <c r="D408" s="36"/>
      <c r="E408" s="31"/>
      <c r="F408" s="56"/>
      <c r="G408" s="31"/>
      <c r="H408" s="31"/>
      <c r="I408" s="31"/>
      <c r="J408" s="31"/>
      <c r="K408" s="31"/>
      <c r="L408" s="31"/>
      <c r="M408" s="31"/>
      <c r="N408" s="31"/>
      <c r="O408" s="31"/>
      <c r="P408" s="31"/>
      <c r="Q408" s="125"/>
      <c r="R408" s="124"/>
      <c r="S408" s="59"/>
      <c r="T408" s="59"/>
      <c r="U408" s="59"/>
      <c r="V408" s="181">
        <f t="shared" si="160"/>
        <v>0</v>
      </c>
      <c r="W408" s="181">
        <f t="shared" si="161"/>
        <v>0</v>
      </c>
      <c r="X408" s="181">
        <f t="shared" si="162"/>
        <v>0</v>
      </c>
      <c r="Y408" s="181">
        <f t="shared" si="163"/>
        <v>0</v>
      </c>
      <c r="Z408" s="181">
        <f t="shared" si="164"/>
        <v>0</v>
      </c>
      <c r="AA408" s="181">
        <f t="shared" si="165"/>
        <v>0</v>
      </c>
      <c r="AB408" s="181">
        <f t="shared" si="166"/>
        <v>0</v>
      </c>
      <c r="AC408" s="181">
        <f t="shared" si="167"/>
        <v>0</v>
      </c>
      <c r="AD408" s="181">
        <f t="shared" si="168"/>
        <v>0</v>
      </c>
      <c r="AE408" s="181">
        <f t="shared" si="169"/>
        <v>0</v>
      </c>
      <c r="AF408" s="500">
        <f t="shared" si="159"/>
        <v>0</v>
      </c>
      <c r="AG408" s="572">
        <f t="shared" si="170"/>
        <v>0</v>
      </c>
      <c r="AH408" s="217">
        <f t="shared" si="158"/>
        <v>0</v>
      </c>
      <c r="AI408" s="236" t="s">
        <v>4</v>
      </c>
    </row>
    <row r="409" spans="2:35" hidden="1" x14ac:dyDescent="0.2">
      <c r="B409" s="118">
        <v>42</v>
      </c>
      <c r="C409" s="36"/>
      <c r="D409" s="36"/>
      <c r="E409" s="31"/>
      <c r="F409" s="56"/>
      <c r="G409" s="31"/>
      <c r="H409" s="31"/>
      <c r="I409" s="31"/>
      <c r="J409" s="31"/>
      <c r="K409" s="31"/>
      <c r="L409" s="31"/>
      <c r="M409" s="31"/>
      <c r="N409" s="31"/>
      <c r="O409" s="31"/>
      <c r="P409" s="31"/>
      <c r="Q409" s="125"/>
      <c r="R409" s="124"/>
      <c r="S409" s="59"/>
      <c r="T409" s="59"/>
      <c r="U409" s="59"/>
      <c r="V409" s="181">
        <f t="shared" si="160"/>
        <v>0</v>
      </c>
      <c r="W409" s="181">
        <f t="shared" si="161"/>
        <v>0</v>
      </c>
      <c r="X409" s="181">
        <f t="shared" si="162"/>
        <v>0</v>
      </c>
      <c r="Y409" s="181">
        <f t="shared" si="163"/>
        <v>0</v>
      </c>
      <c r="Z409" s="181">
        <f t="shared" si="164"/>
        <v>0</v>
      </c>
      <c r="AA409" s="181">
        <f t="shared" si="165"/>
        <v>0</v>
      </c>
      <c r="AB409" s="181">
        <f t="shared" si="166"/>
        <v>0</v>
      </c>
      <c r="AC409" s="181">
        <f t="shared" si="167"/>
        <v>0</v>
      </c>
      <c r="AD409" s="181">
        <f t="shared" si="168"/>
        <v>0</v>
      </c>
      <c r="AE409" s="181">
        <f t="shared" si="169"/>
        <v>0</v>
      </c>
      <c r="AF409" s="500">
        <f t="shared" si="159"/>
        <v>0</v>
      </c>
      <c r="AG409" s="572">
        <f t="shared" si="170"/>
        <v>0</v>
      </c>
      <c r="AH409" s="217">
        <f t="shared" si="158"/>
        <v>0</v>
      </c>
      <c r="AI409" s="236" t="s">
        <v>4</v>
      </c>
    </row>
    <row r="410" spans="2:35" hidden="1" x14ac:dyDescent="0.2">
      <c r="B410" s="118">
        <v>43</v>
      </c>
      <c r="C410" s="36"/>
      <c r="D410" s="36"/>
      <c r="E410" s="31"/>
      <c r="F410" s="56"/>
      <c r="G410" s="31"/>
      <c r="H410" s="31"/>
      <c r="I410" s="31"/>
      <c r="J410" s="31"/>
      <c r="K410" s="31"/>
      <c r="L410" s="31"/>
      <c r="M410" s="31"/>
      <c r="N410" s="31"/>
      <c r="O410" s="31"/>
      <c r="P410" s="31"/>
      <c r="Q410" s="125"/>
      <c r="R410" s="124"/>
      <c r="S410" s="59"/>
      <c r="T410" s="59"/>
      <c r="U410" s="59"/>
      <c r="V410" s="181">
        <f t="shared" si="160"/>
        <v>0</v>
      </c>
      <c r="W410" s="181">
        <f t="shared" si="161"/>
        <v>0</v>
      </c>
      <c r="X410" s="181">
        <f t="shared" si="162"/>
        <v>0</v>
      </c>
      <c r="Y410" s="181">
        <f t="shared" si="163"/>
        <v>0</v>
      </c>
      <c r="Z410" s="181">
        <f t="shared" si="164"/>
        <v>0</v>
      </c>
      <c r="AA410" s="181">
        <f t="shared" si="165"/>
        <v>0</v>
      </c>
      <c r="AB410" s="181">
        <f t="shared" si="166"/>
        <v>0</v>
      </c>
      <c r="AC410" s="181">
        <f t="shared" si="167"/>
        <v>0</v>
      </c>
      <c r="AD410" s="181">
        <f t="shared" si="168"/>
        <v>0</v>
      </c>
      <c r="AE410" s="181">
        <f t="shared" si="169"/>
        <v>0</v>
      </c>
      <c r="AF410" s="500">
        <f t="shared" si="159"/>
        <v>0</v>
      </c>
      <c r="AG410" s="572">
        <f t="shared" si="170"/>
        <v>0</v>
      </c>
      <c r="AH410" s="217">
        <f t="shared" si="158"/>
        <v>0</v>
      </c>
      <c r="AI410" s="236" t="s">
        <v>4</v>
      </c>
    </row>
    <row r="411" spans="2:35" hidden="1" x14ac:dyDescent="0.2">
      <c r="B411" s="118">
        <v>44</v>
      </c>
      <c r="C411" s="36"/>
      <c r="D411" s="36"/>
      <c r="E411" s="31"/>
      <c r="F411" s="56"/>
      <c r="G411" s="31"/>
      <c r="H411" s="31"/>
      <c r="I411" s="31"/>
      <c r="J411" s="31"/>
      <c r="K411" s="31"/>
      <c r="L411" s="31"/>
      <c r="M411" s="31"/>
      <c r="N411" s="31"/>
      <c r="O411" s="31"/>
      <c r="P411" s="31"/>
      <c r="Q411" s="125"/>
      <c r="R411" s="124"/>
      <c r="S411" s="59"/>
      <c r="T411" s="59"/>
      <c r="U411" s="59"/>
      <c r="V411" s="181">
        <f t="shared" si="160"/>
        <v>0</v>
      </c>
      <c r="W411" s="181">
        <f t="shared" si="161"/>
        <v>0</v>
      </c>
      <c r="X411" s="181">
        <f t="shared" si="162"/>
        <v>0</v>
      </c>
      <c r="Y411" s="181">
        <f t="shared" si="163"/>
        <v>0</v>
      </c>
      <c r="Z411" s="181">
        <f t="shared" si="164"/>
        <v>0</v>
      </c>
      <c r="AA411" s="181">
        <f t="shared" si="165"/>
        <v>0</v>
      </c>
      <c r="AB411" s="181">
        <f t="shared" si="166"/>
        <v>0</v>
      </c>
      <c r="AC411" s="181">
        <f t="shared" si="167"/>
        <v>0</v>
      </c>
      <c r="AD411" s="181">
        <f t="shared" si="168"/>
        <v>0</v>
      </c>
      <c r="AE411" s="181">
        <f t="shared" si="169"/>
        <v>0</v>
      </c>
      <c r="AF411" s="500">
        <f t="shared" si="159"/>
        <v>0</v>
      </c>
      <c r="AG411" s="572">
        <f t="shared" si="170"/>
        <v>0</v>
      </c>
      <c r="AH411" s="217">
        <f t="shared" si="158"/>
        <v>0</v>
      </c>
      <c r="AI411" s="236" t="s">
        <v>4</v>
      </c>
    </row>
    <row r="412" spans="2:35" hidden="1" x14ac:dyDescent="0.2">
      <c r="B412" s="118">
        <v>45</v>
      </c>
      <c r="C412" s="36"/>
      <c r="D412" s="36"/>
      <c r="E412" s="31"/>
      <c r="F412" s="56"/>
      <c r="G412" s="31"/>
      <c r="H412" s="31"/>
      <c r="I412" s="31"/>
      <c r="J412" s="31"/>
      <c r="K412" s="31"/>
      <c r="L412" s="31"/>
      <c r="M412" s="31"/>
      <c r="N412" s="31"/>
      <c r="O412" s="31"/>
      <c r="P412" s="31"/>
      <c r="Q412" s="125"/>
      <c r="R412" s="124"/>
      <c r="S412" s="59"/>
      <c r="T412" s="59"/>
      <c r="U412" s="59"/>
      <c r="V412" s="181">
        <f t="shared" si="160"/>
        <v>0</v>
      </c>
      <c r="W412" s="181">
        <f t="shared" si="161"/>
        <v>0</v>
      </c>
      <c r="X412" s="181">
        <f t="shared" si="162"/>
        <v>0</v>
      </c>
      <c r="Y412" s="181">
        <f t="shared" si="163"/>
        <v>0</v>
      </c>
      <c r="Z412" s="181">
        <f t="shared" si="164"/>
        <v>0</v>
      </c>
      <c r="AA412" s="181">
        <f t="shared" si="165"/>
        <v>0</v>
      </c>
      <c r="AB412" s="181">
        <f t="shared" si="166"/>
        <v>0</v>
      </c>
      <c r="AC412" s="181">
        <f t="shared" si="167"/>
        <v>0</v>
      </c>
      <c r="AD412" s="181">
        <f t="shared" si="168"/>
        <v>0</v>
      </c>
      <c r="AE412" s="181">
        <f t="shared" si="169"/>
        <v>0</v>
      </c>
      <c r="AF412" s="500">
        <f t="shared" si="159"/>
        <v>0</v>
      </c>
      <c r="AG412" s="572">
        <f t="shared" si="170"/>
        <v>0</v>
      </c>
      <c r="AH412" s="217">
        <f t="shared" si="158"/>
        <v>0</v>
      </c>
      <c r="AI412" s="236" t="s">
        <v>4</v>
      </c>
    </row>
    <row r="413" spans="2:35" hidden="1" x14ac:dyDescent="0.2">
      <c r="B413" s="118">
        <v>46</v>
      </c>
      <c r="C413" s="36"/>
      <c r="D413" s="36"/>
      <c r="E413" s="31"/>
      <c r="F413" s="56"/>
      <c r="G413" s="31"/>
      <c r="H413" s="31"/>
      <c r="I413" s="31"/>
      <c r="J413" s="31"/>
      <c r="K413" s="31"/>
      <c r="L413" s="31"/>
      <c r="M413" s="31"/>
      <c r="N413" s="31"/>
      <c r="O413" s="31"/>
      <c r="P413" s="31"/>
      <c r="Q413" s="125"/>
      <c r="R413" s="124"/>
      <c r="S413" s="59"/>
      <c r="T413" s="59"/>
      <c r="U413" s="59"/>
      <c r="V413" s="181">
        <f t="shared" si="160"/>
        <v>0</v>
      </c>
      <c r="W413" s="181">
        <f t="shared" si="161"/>
        <v>0</v>
      </c>
      <c r="X413" s="181">
        <f t="shared" si="162"/>
        <v>0</v>
      </c>
      <c r="Y413" s="181">
        <f t="shared" si="163"/>
        <v>0</v>
      </c>
      <c r="Z413" s="181">
        <f t="shared" si="164"/>
        <v>0</v>
      </c>
      <c r="AA413" s="181">
        <f t="shared" si="165"/>
        <v>0</v>
      </c>
      <c r="AB413" s="181">
        <f t="shared" si="166"/>
        <v>0</v>
      </c>
      <c r="AC413" s="181">
        <f t="shared" si="167"/>
        <v>0</v>
      </c>
      <c r="AD413" s="181">
        <f t="shared" si="168"/>
        <v>0</v>
      </c>
      <c r="AE413" s="181">
        <f t="shared" si="169"/>
        <v>0</v>
      </c>
      <c r="AF413" s="500">
        <f t="shared" si="159"/>
        <v>0</v>
      </c>
      <c r="AG413" s="572">
        <f t="shared" si="170"/>
        <v>0</v>
      </c>
      <c r="AH413" s="217">
        <f t="shared" si="158"/>
        <v>0</v>
      </c>
      <c r="AI413" s="236" t="s">
        <v>4</v>
      </c>
    </row>
    <row r="414" spans="2:35" hidden="1" x14ac:dyDescent="0.2">
      <c r="B414" s="118">
        <v>47</v>
      </c>
      <c r="C414" s="36"/>
      <c r="D414" s="36"/>
      <c r="E414" s="31"/>
      <c r="F414" s="56"/>
      <c r="G414" s="31"/>
      <c r="H414" s="31"/>
      <c r="I414" s="31"/>
      <c r="J414" s="31"/>
      <c r="K414" s="31"/>
      <c r="L414" s="31"/>
      <c r="M414" s="31"/>
      <c r="N414" s="31"/>
      <c r="O414" s="31"/>
      <c r="P414" s="31"/>
      <c r="Q414" s="125"/>
      <c r="R414" s="124"/>
      <c r="S414" s="59"/>
      <c r="T414" s="59"/>
      <c r="U414" s="59"/>
      <c r="V414" s="181">
        <f t="shared" si="160"/>
        <v>0</v>
      </c>
      <c r="W414" s="181">
        <f t="shared" si="161"/>
        <v>0</v>
      </c>
      <c r="X414" s="181">
        <f t="shared" si="162"/>
        <v>0</v>
      </c>
      <c r="Y414" s="181">
        <f t="shared" si="163"/>
        <v>0</v>
      </c>
      <c r="Z414" s="181">
        <f t="shared" si="164"/>
        <v>0</v>
      </c>
      <c r="AA414" s="181">
        <f t="shared" si="165"/>
        <v>0</v>
      </c>
      <c r="AB414" s="181">
        <f t="shared" si="166"/>
        <v>0</v>
      </c>
      <c r="AC414" s="181">
        <f t="shared" si="167"/>
        <v>0</v>
      </c>
      <c r="AD414" s="181">
        <f t="shared" si="168"/>
        <v>0</v>
      </c>
      <c r="AE414" s="181">
        <f t="shared" si="169"/>
        <v>0</v>
      </c>
      <c r="AF414" s="500">
        <f t="shared" si="159"/>
        <v>0</v>
      </c>
      <c r="AG414" s="572">
        <f t="shared" si="170"/>
        <v>0</v>
      </c>
      <c r="AH414" s="217">
        <f t="shared" si="158"/>
        <v>0</v>
      </c>
      <c r="AI414" s="236" t="s">
        <v>4</v>
      </c>
    </row>
    <row r="415" spans="2:35" hidden="1" x14ac:dyDescent="0.2">
      <c r="B415" s="118">
        <v>48</v>
      </c>
      <c r="C415" s="36"/>
      <c r="D415" s="36"/>
      <c r="E415" s="31"/>
      <c r="F415" s="56"/>
      <c r="G415" s="31"/>
      <c r="H415" s="31"/>
      <c r="I415" s="31"/>
      <c r="J415" s="31"/>
      <c r="K415" s="31"/>
      <c r="L415" s="31"/>
      <c r="M415" s="31"/>
      <c r="N415" s="31"/>
      <c r="O415" s="31"/>
      <c r="P415" s="31"/>
      <c r="Q415" s="125"/>
      <c r="R415" s="124"/>
      <c r="S415" s="59"/>
      <c r="T415" s="59"/>
      <c r="U415" s="59"/>
      <c r="V415" s="181">
        <f t="shared" si="160"/>
        <v>0</v>
      </c>
      <c r="W415" s="181">
        <f t="shared" si="161"/>
        <v>0</v>
      </c>
      <c r="X415" s="181">
        <f t="shared" si="162"/>
        <v>0</v>
      </c>
      <c r="Y415" s="181">
        <f t="shared" si="163"/>
        <v>0</v>
      </c>
      <c r="Z415" s="181">
        <f t="shared" si="164"/>
        <v>0</v>
      </c>
      <c r="AA415" s="181">
        <f t="shared" si="165"/>
        <v>0</v>
      </c>
      <c r="AB415" s="181">
        <f t="shared" si="166"/>
        <v>0</v>
      </c>
      <c r="AC415" s="181">
        <f t="shared" si="167"/>
        <v>0</v>
      </c>
      <c r="AD415" s="181">
        <f t="shared" si="168"/>
        <v>0</v>
      </c>
      <c r="AE415" s="181">
        <f t="shared" si="169"/>
        <v>0</v>
      </c>
      <c r="AF415" s="500">
        <f t="shared" si="159"/>
        <v>0</v>
      </c>
      <c r="AG415" s="572">
        <f t="shared" si="170"/>
        <v>0</v>
      </c>
      <c r="AH415" s="217">
        <f t="shared" si="158"/>
        <v>0</v>
      </c>
      <c r="AI415" s="236" t="s">
        <v>4</v>
      </c>
    </row>
    <row r="416" spans="2:35" hidden="1" x14ac:dyDescent="0.2">
      <c r="B416" s="118">
        <v>49</v>
      </c>
      <c r="C416" s="36"/>
      <c r="D416" s="36"/>
      <c r="E416" s="31"/>
      <c r="F416" s="56"/>
      <c r="G416" s="31"/>
      <c r="H416" s="31"/>
      <c r="I416" s="31"/>
      <c r="J416" s="31"/>
      <c r="K416" s="31"/>
      <c r="L416" s="31"/>
      <c r="M416" s="31"/>
      <c r="N416" s="31"/>
      <c r="O416" s="31"/>
      <c r="P416" s="31"/>
      <c r="Q416" s="125"/>
      <c r="R416" s="124"/>
      <c r="S416" s="59"/>
      <c r="T416" s="59"/>
      <c r="U416" s="59"/>
      <c r="V416" s="181">
        <f t="shared" si="160"/>
        <v>0</v>
      </c>
      <c r="W416" s="181">
        <f t="shared" si="161"/>
        <v>0</v>
      </c>
      <c r="X416" s="181">
        <f t="shared" si="162"/>
        <v>0</v>
      </c>
      <c r="Y416" s="181">
        <f t="shared" si="163"/>
        <v>0</v>
      </c>
      <c r="Z416" s="181">
        <f t="shared" si="164"/>
        <v>0</v>
      </c>
      <c r="AA416" s="181">
        <f t="shared" si="165"/>
        <v>0</v>
      </c>
      <c r="AB416" s="181">
        <f t="shared" si="166"/>
        <v>0</v>
      </c>
      <c r="AC416" s="181">
        <f t="shared" si="167"/>
        <v>0</v>
      </c>
      <c r="AD416" s="181">
        <f t="shared" si="168"/>
        <v>0</v>
      </c>
      <c r="AE416" s="181">
        <f t="shared" si="169"/>
        <v>0</v>
      </c>
      <c r="AF416" s="500">
        <f t="shared" si="159"/>
        <v>0</v>
      </c>
      <c r="AG416" s="572">
        <f t="shared" si="170"/>
        <v>0</v>
      </c>
      <c r="AH416" s="217">
        <f t="shared" si="158"/>
        <v>0</v>
      </c>
      <c r="AI416" s="236" t="s">
        <v>4</v>
      </c>
    </row>
    <row r="417" spans="1:35" hidden="1" x14ac:dyDescent="0.2">
      <c r="B417" s="118">
        <v>50</v>
      </c>
      <c r="C417" s="36"/>
      <c r="D417" s="36"/>
      <c r="E417" s="31"/>
      <c r="F417" s="56"/>
      <c r="G417" s="31"/>
      <c r="H417" s="31"/>
      <c r="I417" s="31"/>
      <c r="J417" s="31"/>
      <c r="K417" s="31"/>
      <c r="L417" s="31"/>
      <c r="M417" s="31"/>
      <c r="N417" s="31"/>
      <c r="O417" s="31"/>
      <c r="P417" s="31"/>
      <c r="Q417" s="125"/>
      <c r="R417" s="124"/>
      <c r="S417" s="59"/>
      <c r="T417" s="59"/>
      <c r="U417" s="59"/>
      <c r="V417" s="181">
        <f t="shared" si="160"/>
        <v>0</v>
      </c>
      <c r="W417" s="181">
        <f t="shared" si="161"/>
        <v>0</v>
      </c>
      <c r="X417" s="181">
        <f t="shared" si="162"/>
        <v>0</v>
      </c>
      <c r="Y417" s="181">
        <f t="shared" si="163"/>
        <v>0</v>
      </c>
      <c r="Z417" s="181">
        <f t="shared" si="164"/>
        <v>0</v>
      </c>
      <c r="AA417" s="181">
        <f t="shared" si="165"/>
        <v>0</v>
      </c>
      <c r="AB417" s="181">
        <f t="shared" si="166"/>
        <v>0</v>
      </c>
      <c r="AC417" s="181">
        <f t="shared" si="167"/>
        <v>0</v>
      </c>
      <c r="AD417" s="181">
        <f t="shared" si="168"/>
        <v>0</v>
      </c>
      <c r="AE417" s="181">
        <f t="shared" si="169"/>
        <v>0</v>
      </c>
      <c r="AF417" s="500">
        <f t="shared" si="159"/>
        <v>0</v>
      </c>
      <c r="AG417" s="572">
        <f t="shared" si="170"/>
        <v>0</v>
      </c>
      <c r="AH417" s="217">
        <f t="shared" si="158"/>
        <v>0</v>
      </c>
      <c r="AI417" s="236" t="s">
        <v>4</v>
      </c>
    </row>
    <row r="418" spans="1:35" s="571" customFormat="1" ht="21.75" customHeight="1" x14ac:dyDescent="0.2">
      <c r="A418" s="108" t="s">
        <v>447</v>
      </c>
      <c r="B418" s="96"/>
      <c r="C418" s="97"/>
      <c r="D418" s="97"/>
      <c r="E418" s="97"/>
      <c r="F418" s="97"/>
      <c r="G418" s="97"/>
      <c r="H418" s="97"/>
      <c r="I418" s="97"/>
      <c r="J418" s="97"/>
      <c r="K418" s="97"/>
      <c r="L418" s="97"/>
      <c r="M418" s="97"/>
      <c r="N418" s="97"/>
      <c r="O418" s="97"/>
      <c r="P418" s="97"/>
      <c r="Q418" s="97"/>
      <c r="R418" s="97"/>
      <c r="S418" s="97"/>
      <c r="T418" s="97"/>
      <c r="U418" s="97"/>
      <c r="AF418" s="500"/>
      <c r="AG418" s="98"/>
      <c r="AI418" s="237" t="s">
        <v>79</v>
      </c>
    </row>
    <row r="419" spans="1:35" s="566" customFormat="1" ht="15" customHeight="1" x14ac:dyDescent="0.25">
      <c r="A419" s="565"/>
      <c r="B419" s="825" t="s">
        <v>6</v>
      </c>
      <c r="C419" s="825"/>
      <c r="D419" s="825"/>
      <c r="E419" s="499"/>
      <c r="F419" s="508"/>
      <c r="G419" s="120"/>
      <c r="H419" s="120"/>
      <c r="I419" s="120"/>
      <c r="J419" s="120"/>
      <c r="K419" s="120"/>
      <c r="L419" s="120"/>
      <c r="M419" s="120"/>
      <c r="N419" s="120"/>
      <c r="O419" s="120"/>
      <c r="P419" s="120"/>
      <c r="Q419" s="508"/>
      <c r="R419" s="121"/>
      <c r="S419" s="121"/>
      <c r="T419" s="121"/>
      <c r="U419" s="121"/>
      <c r="V419" s="122">
        <f>SUM(V421:V620)</f>
        <v>0</v>
      </c>
      <c r="W419" s="122">
        <f t="shared" ref="W419:AG419" si="171">SUM(W421:W620)</f>
        <v>0</v>
      </c>
      <c r="X419" s="122">
        <f t="shared" si="171"/>
        <v>0</v>
      </c>
      <c r="Y419" s="122">
        <f t="shared" si="171"/>
        <v>0</v>
      </c>
      <c r="Z419" s="122">
        <f t="shared" si="171"/>
        <v>0</v>
      </c>
      <c r="AA419" s="122">
        <f t="shared" si="171"/>
        <v>0</v>
      </c>
      <c r="AB419" s="122">
        <f t="shared" si="171"/>
        <v>0</v>
      </c>
      <c r="AC419" s="122">
        <f t="shared" si="171"/>
        <v>0</v>
      </c>
      <c r="AD419" s="122">
        <f t="shared" si="171"/>
        <v>0</v>
      </c>
      <c r="AE419" s="122">
        <f t="shared" si="171"/>
        <v>0</v>
      </c>
      <c r="AF419" s="122">
        <f t="shared" si="171"/>
        <v>0</v>
      </c>
      <c r="AG419" s="120">
        <f t="shared" si="171"/>
        <v>0</v>
      </c>
      <c r="AH419" s="249">
        <f>IFERROR(SUM(AH421:AH620),0)</f>
        <v>0</v>
      </c>
      <c r="AI419" s="235" t="s">
        <v>302</v>
      </c>
    </row>
    <row r="420" spans="1:35" s="113" customFormat="1" ht="30" customHeight="1" x14ac:dyDescent="0.2">
      <c r="B420" s="179"/>
      <c r="C420" s="87" t="s">
        <v>371</v>
      </c>
      <c r="D420" s="87" t="s">
        <v>27</v>
      </c>
      <c r="E420" s="87" t="s">
        <v>147</v>
      </c>
      <c r="F420" s="87" t="s">
        <v>148</v>
      </c>
      <c r="G420" s="87" t="s">
        <v>95</v>
      </c>
      <c r="H420" s="87" t="s">
        <v>118</v>
      </c>
      <c r="I420" s="87" t="s">
        <v>119</v>
      </c>
      <c r="J420" s="87" t="s">
        <v>120</v>
      </c>
      <c r="K420" s="87" t="s">
        <v>121</v>
      </c>
      <c r="L420" s="87" t="s">
        <v>122</v>
      </c>
      <c r="M420" s="87" t="s">
        <v>123</v>
      </c>
      <c r="N420" s="87" t="s">
        <v>124</v>
      </c>
      <c r="O420" s="87" t="s">
        <v>125</v>
      </c>
      <c r="P420" s="87" t="s">
        <v>126</v>
      </c>
      <c r="Q420" s="87" t="s">
        <v>26</v>
      </c>
      <c r="R420" s="87" t="s">
        <v>26</v>
      </c>
      <c r="S420" s="87" t="s">
        <v>25</v>
      </c>
      <c r="T420" s="87" t="s">
        <v>143</v>
      </c>
      <c r="U420" s="87" t="s">
        <v>144</v>
      </c>
      <c r="V420" s="87" t="s">
        <v>151</v>
      </c>
      <c r="W420" s="87" t="s">
        <v>152</v>
      </c>
      <c r="X420" s="87" t="s">
        <v>153</v>
      </c>
      <c r="Y420" s="87" t="s">
        <v>154</v>
      </c>
      <c r="Z420" s="87" t="s">
        <v>155</v>
      </c>
      <c r="AA420" s="87" t="s">
        <v>156</v>
      </c>
      <c r="AB420" s="87" t="s">
        <v>157</v>
      </c>
      <c r="AC420" s="87" t="s">
        <v>158</v>
      </c>
      <c r="AD420" s="87" t="s">
        <v>159</v>
      </c>
      <c r="AE420" s="87" t="s">
        <v>160</v>
      </c>
      <c r="AF420" s="87" t="s">
        <v>274</v>
      </c>
      <c r="AG420" s="87" t="s">
        <v>93</v>
      </c>
      <c r="AH420" s="87" t="s">
        <v>463</v>
      </c>
      <c r="AI420" s="252" t="s">
        <v>305</v>
      </c>
    </row>
    <row r="421" spans="1:35" x14ac:dyDescent="0.2">
      <c r="B421" s="123">
        <v>1</v>
      </c>
      <c r="C421" s="36"/>
      <c r="D421" s="36"/>
      <c r="E421" s="31"/>
      <c r="F421" s="56"/>
      <c r="G421" s="31"/>
      <c r="H421" s="31"/>
      <c r="I421" s="31"/>
      <c r="J421" s="31"/>
      <c r="K421" s="31"/>
      <c r="L421" s="31"/>
      <c r="M421" s="31"/>
      <c r="N421" s="31"/>
      <c r="O421" s="31"/>
      <c r="P421" s="31"/>
      <c r="Q421" s="125"/>
      <c r="R421" s="124"/>
      <c r="S421" s="59"/>
      <c r="T421" s="59"/>
      <c r="U421" s="59"/>
      <c r="V421" s="2">
        <f t="shared" ref="V421:V440" si="172">$F421*G421</f>
        <v>0</v>
      </c>
      <c r="W421" s="2">
        <f t="shared" ref="W421:W440" si="173">$F421*H421</f>
        <v>0</v>
      </c>
      <c r="X421" s="2">
        <f t="shared" ref="X421:X440" si="174">$F421*I421</f>
        <v>0</v>
      </c>
      <c r="Y421" s="2">
        <f t="shared" ref="Y421:Y440" si="175">$F421*J421</f>
        <v>0</v>
      </c>
      <c r="Z421" s="2">
        <f t="shared" ref="Z421:Z440" si="176">$F421*K421</f>
        <v>0</v>
      </c>
      <c r="AA421" s="2">
        <f t="shared" ref="AA421:AA440" si="177">$F421*L421</f>
        <v>0</v>
      </c>
      <c r="AB421" s="2">
        <f t="shared" ref="AB421:AB440" si="178">$F421*M421</f>
        <v>0</v>
      </c>
      <c r="AC421" s="2">
        <f t="shared" ref="AC421:AC440" si="179">$F421*N421</f>
        <v>0</v>
      </c>
      <c r="AD421" s="2">
        <f t="shared" ref="AD421:AD440" si="180">$F421*O421</f>
        <v>0</v>
      </c>
      <c r="AE421" s="2">
        <f t="shared" ref="AE421:AE440" si="181">$F421*P421</f>
        <v>0</v>
      </c>
      <c r="AF421" s="216">
        <f>SUM(V421:AE421)</f>
        <v>0</v>
      </c>
      <c r="AG421" s="189">
        <f t="shared" ref="AG421:AG452" si="182">SUM(G421:P421)</f>
        <v>0</v>
      </c>
      <c r="AH421" s="217">
        <f t="shared" ref="AH421:AH484" si="183">IFERROR($AF421/SUM($AF$7,$AF$210,$AF$313,$AF$366,$AF$419,$AF$622),0)</f>
        <v>0</v>
      </c>
      <c r="AI421" s="236" t="s">
        <v>6</v>
      </c>
    </row>
    <row r="422" spans="1:35" x14ac:dyDescent="0.2">
      <c r="B422" s="123">
        <v>2</v>
      </c>
      <c r="C422" s="36"/>
      <c r="D422" s="36"/>
      <c r="E422" s="31"/>
      <c r="F422" s="56"/>
      <c r="G422" s="31"/>
      <c r="H422" s="31"/>
      <c r="I422" s="31"/>
      <c r="J422" s="31"/>
      <c r="K422" s="31"/>
      <c r="L422" s="31"/>
      <c r="M422" s="31"/>
      <c r="N422" s="31"/>
      <c r="O422" s="31"/>
      <c r="P422" s="31"/>
      <c r="Q422" s="125"/>
      <c r="R422" s="124"/>
      <c r="S422" s="59"/>
      <c r="T422" s="59"/>
      <c r="U422" s="59"/>
      <c r="V422" s="181">
        <f t="shared" si="172"/>
        <v>0</v>
      </c>
      <c r="W422" s="181">
        <f t="shared" si="173"/>
        <v>0</v>
      </c>
      <c r="X422" s="181">
        <f t="shared" si="174"/>
        <v>0</v>
      </c>
      <c r="Y422" s="181">
        <f t="shared" si="175"/>
        <v>0</v>
      </c>
      <c r="Z422" s="181">
        <f t="shared" si="176"/>
        <v>0</v>
      </c>
      <c r="AA422" s="181">
        <f t="shared" si="177"/>
        <v>0</v>
      </c>
      <c r="AB422" s="181">
        <f t="shared" si="178"/>
        <v>0</v>
      </c>
      <c r="AC422" s="181">
        <f t="shared" si="179"/>
        <v>0</v>
      </c>
      <c r="AD422" s="181">
        <f t="shared" si="180"/>
        <v>0</v>
      </c>
      <c r="AE422" s="181">
        <f t="shared" si="181"/>
        <v>0</v>
      </c>
      <c r="AF422" s="500">
        <f>SUM(V422:AE422)</f>
        <v>0</v>
      </c>
      <c r="AG422" s="189">
        <f t="shared" si="182"/>
        <v>0</v>
      </c>
      <c r="AH422" s="217">
        <f t="shared" si="183"/>
        <v>0</v>
      </c>
      <c r="AI422" s="236" t="s">
        <v>6</v>
      </c>
    </row>
    <row r="423" spans="1:35" x14ac:dyDescent="0.2">
      <c r="B423" s="123">
        <v>3</v>
      </c>
      <c r="C423" s="36"/>
      <c r="D423" s="36"/>
      <c r="E423" s="31"/>
      <c r="F423" s="56"/>
      <c r="G423" s="31"/>
      <c r="H423" s="31"/>
      <c r="I423" s="31"/>
      <c r="J423" s="31"/>
      <c r="K423" s="31"/>
      <c r="L423" s="31"/>
      <c r="M423" s="31"/>
      <c r="N423" s="31"/>
      <c r="O423" s="31"/>
      <c r="P423" s="31"/>
      <c r="Q423" s="125"/>
      <c r="R423" s="124"/>
      <c r="S423" s="59"/>
      <c r="T423" s="59"/>
      <c r="U423" s="59"/>
      <c r="V423" s="181">
        <f t="shared" si="172"/>
        <v>0</v>
      </c>
      <c r="W423" s="181">
        <f t="shared" si="173"/>
        <v>0</v>
      </c>
      <c r="X423" s="181">
        <f t="shared" si="174"/>
        <v>0</v>
      </c>
      <c r="Y423" s="181">
        <f t="shared" si="175"/>
        <v>0</v>
      </c>
      <c r="Z423" s="181">
        <f t="shared" si="176"/>
        <v>0</v>
      </c>
      <c r="AA423" s="181">
        <f t="shared" si="177"/>
        <v>0</v>
      </c>
      <c r="AB423" s="181">
        <f t="shared" si="178"/>
        <v>0</v>
      </c>
      <c r="AC423" s="181">
        <f t="shared" si="179"/>
        <v>0</v>
      </c>
      <c r="AD423" s="181">
        <f t="shared" si="180"/>
        <v>0</v>
      </c>
      <c r="AE423" s="181">
        <f t="shared" si="181"/>
        <v>0</v>
      </c>
      <c r="AF423" s="500">
        <f t="shared" ref="AF423:AF486" si="184">SUM(V423:AE423)</f>
        <v>0</v>
      </c>
      <c r="AG423" s="189">
        <f t="shared" si="182"/>
        <v>0</v>
      </c>
      <c r="AH423" s="217">
        <f t="shared" si="183"/>
        <v>0</v>
      </c>
      <c r="AI423" s="236" t="s">
        <v>6</v>
      </c>
    </row>
    <row r="424" spans="1:35" x14ac:dyDescent="0.2">
      <c r="B424" s="123">
        <v>4</v>
      </c>
      <c r="C424" s="36"/>
      <c r="D424" s="36"/>
      <c r="E424" s="31"/>
      <c r="F424" s="56"/>
      <c r="G424" s="31"/>
      <c r="H424" s="31"/>
      <c r="I424" s="31"/>
      <c r="J424" s="31"/>
      <c r="K424" s="31"/>
      <c r="L424" s="31"/>
      <c r="M424" s="31"/>
      <c r="N424" s="31"/>
      <c r="O424" s="31"/>
      <c r="P424" s="31"/>
      <c r="Q424" s="125"/>
      <c r="R424" s="124"/>
      <c r="S424" s="59"/>
      <c r="T424" s="59"/>
      <c r="U424" s="59"/>
      <c r="V424" s="181">
        <f t="shared" si="172"/>
        <v>0</v>
      </c>
      <c r="W424" s="181">
        <f t="shared" si="173"/>
        <v>0</v>
      </c>
      <c r="X424" s="181">
        <f t="shared" si="174"/>
        <v>0</v>
      </c>
      <c r="Y424" s="181">
        <f t="shared" si="175"/>
        <v>0</v>
      </c>
      <c r="Z424" s="181">
        <f t="shared" si="176"/>
        <v>0</v>
      </c>
      <c r="AA424" s="181">
        <f t="shared" si="177"/>
        <v>0</v>
      </c>
      <c r="AB424" s="181">
        <f t="shared" si="178"/>
        <v>0</v>
      </c>
      <c r="AC424" s="181">
        <f t="shared" si="179"/>
        <v>0</v>
      </c>
      <c r="AD424" s="181">
        <f t="shared" si="180"/>
        <v>0</v>
      </c>
      <c r="AE424" s="181">
        <f t="shared" si="181"/>
        <v>0</v>
      </c>
      <c r="AF424" s="500">
        <f t="shared" si="184"/>
        <v>0</v>
      </c>
      <c r="AG424" s="189">
        <f t="shared" si="182"/>
        <v>0</v>
      </c>
      <c r="AH424" s="217">
        <f t="shared" si="183"/>
        <v>0</v>
      </c>
      <c r="AI424" s="236" t="s">
        <v>6</v>
      </c>
    </row>
    <row r="425" spans="1:35" x14ac:dyDescent="0.2">
      <c r="B425" s="123">
        <v>5</v>
      </c>
      <c r="C425" s="36"/>
      <c r="D425" s="36"/>
      <c r="E425" s="36"/>
      <c r="F425" s="56"/>
      <c r="G425" s="31"/>
      <c r="H425" s="31"/>
      <c r="I425" s="31"/>
      <c r="J425" s="31"/>
      <c r="K425" s="31"/>
      <c r="L425" s="31"/>
      <c r="M425" s="31"/>
      <c r="N425" s="31"/>
      <c r="O425" s="31"/>
      <c r="P425" s="31"/>
      <c r="Q425" s="125"/>
      <c r="R425" s="124"/>
      <c r="S425" s="59"/>
      <c r="T425" s="59"/>
      <c r="U425" s="59"/>
      <c r="V425" s="181">
        <f t="shared" si="172"/>
        <v>0</v>
      </c>
      <c r="W425" s="181">
        <f t="shared" si="173"/>
        <v>0</v>
      </c>
      <c r="X425" s="181">
        <f t="shared" si="174"/>
        <v>0</v>
      </c>
      <c r="Y425" s="181">
        <f t="shared" si="175"/>
        <v>0</v>
      </c>
      <c r="Z425" s="181">
        <f t="shared" si="176"/>
        <v>0</v>
      </c>
      <c r="AA425" s="181">
        <f t="shared" si="177"/>
        <v>0</v>
      </c>
      <c r="AB425" s="181">
        <f t="shared" si="178"/>
        <v>0</v>
      </c>
      <c r="AC425" s="181">
        <f t="shared" si="179"/>
        <v>0</v>
      </c>
      <c r="AD425" s="181">
        <f t="shared" si="180"/>
        <v>0</v>
      </c>
      <c r="AE425" s="181">
        <f t="shared" si="181"/>
        <v>0</v>
      </c>
      <c r="AF425" s="500">
        <f t="shared" si="184"/>
        <v>0</v>
      </c>
      <c r="AG425" s="189">
        <f t="shared" si="182"/>
        <v>0</v>
      </c>
      <c r="AH425" s="217">
        <f t="shared" si="183"/>
        <v>0</v>
      </c>
      <c r="AI425" s="236" t="s">
        <v>6</v>
      </c>
    </row>
    <row r="426" spans="1:35" x14ac:dyDescent="0.2">
      <c r="B426" s="123">
        <v>6</v>
      </c>
      <c r="C426" s="36"/>
      <c r="D426" s="36"/>
      <c r="E426" s="36"/>
      <c r="F426" s="56"/>
      <c r="G426" s="31"/>
      <c r="H426" s="31"/>
      <c r="I426" s="31"/>
      <c r="J426" s="31"/>
      <c r="K426" s="31"/>
      <c r="L426" s="31"/>
      <c r="M426" s="31"/>
      <c r="N426" s="31"/>
      <c r="O426" s="31"/>
      <c r="P426" s="31"/>
      <c r="Q426" s="125"/>
      <c r="R426" s="124"/>
      <c r="S426" s="59"/>
      <c r="T426" s="59"/>
      <c r="U426" s="59"/>
      <c r="V426" s="181">
        <f t="shared" si="172"/>
        <v>0</v>
      </c>
      <c r="W426" s="181">
        <f t="shared" si="173"/>
        <v>0</v>
      </c>
      <c r="X426" s="181">
        <f t="shared" si="174"/>
        <v>0</v>
      </c>
      <c r="Y426" s="181">
        <f t="shared" si="175"/>
        <v>0</v>
      </c>
      <c r="Z426" s="181">
        <f t="shared" si="176"/>
        <v>0</v>
      </c>
      <c r="AA426" s="181">
        <f t="shared" si="177"/>
        <v>0</v>
      </c>
      <c r="AB426" s="181">
        <f t="shared" si="178"/>
        <v>0</v>
      </c>
      <c r="AC426" s="181">
        <f t="shared" si="179"/>
        <v>0</v>
      </c>
      <c r="AD426" s="181">
        <f t="shared" si="180"/>
        <v>0</v>
      </c>
      <c r="AE426" s="181">
        <f t="shared" si="181"/>
        <v>0</v>
      </c>
      <c r="AF426" s="500">
        <f t="shared" si="184"/>
        <v>0</v>
      </c>
      <c r="AG426" s="189">
        <f t="shared" si="182"/>
        <v>0</v>
      </c>
      <c r="AH426" s="217">
        <f t="shared" si="183"/>
        <v>0</v>
      </c>
      <c r="AI426" s="236" t="s">
        <v>6</v>
      </c>
    </row>
    <row r="427" spans="1:35" x14ac:dyDescent="0.2">
      <c r="B427" s="123">
        <v>7</v>
      </c>
      <c r="C427" s="36"/>
      <c r="D427" s="36"/>
      <c r="E427" s="31"/>
      <c r="F427" s="56"/>
      <c r="G427" s="31"/>
      <c r="H427" s="31"/>
      <c r="I427" s="31"/>
      <c r="J427" s="31"/>
      <c r="K427" s="31"/>
      <c r="L427" s="31"/>
      <c r="M427" s="31"/>
      <c r="N427" s="31"/>
      <c r="O427" s="31"/>
      <c r="P427" s="31"/>
      <c r="Q427" s="125"/>
      <c r="R427" s="124"/>
      <c r="S427" s="59"/>
      <c r="T427" s="59"/>
      <c r="U427" s="59"/>
      <c r="V427" s="181">
        <f t="shared" si="172"/>
        <v>0</v>
      </c>
      <c r="W427" s="181">
        <f t="shared" si="173"/>
        <v>0</v>
      </c>
      <c r="X427" s="181">
        <f t="shared" si="174"/>
        <v>0</v>
      </c>
      <c r="Y427" s="181">
        <f t="shared" si="175"/>
        <v>0</v>
      </c>
      <c r="Z427" s="181">
        <f t="shared" si="176"/>
        <v>0</v>
      </c>
      <c r="AA427" s="181">
        <f t="shared" si="177"/>
        <v>0</v>
      </c>
      <c r="AB427" s="181">
        <f t="shared" si="178"/>
        <v>0</v>
      </c>
      <c r="AC427" s="181">
        <f t="shared" si="179"/>
        <v>0</v>
      </c>
      <c r="AD427" s="181">
        <f t="shared" si="180"/>
        <v>0</v>
      </c>
      <c r="AE427" s="181">
        <f t="shared" si="181"/>
        <v>0</v>
      </c>
      <c r="AF427" s="500">
        <f t="shared" si="184"/>
        <v>0</v>
      </c>
      <c r="AG427" s="189">
        <f t="shared" si="182"/>
        <v>0</v>
      </c>
      <c r="AH427" s="217">
        <f t="shared" si="183"/>
        <v>0</v>
      </c>
      <c r="AI427" s="236" t="s">
        <v>6</v>
      </c>
    </row>
    <row r="428" spans="1:35" x14ac:dyDescent="0.2">
      <c r="B428" s="123">
        <v>8</v>
      </c>
      <c r="C428" s="36"/>
      <c r="D428" s="36"/>
      <c r="E428" s="31"/>
      <c r="F428" s="56"/>
      <c r="G428" s="31"/>
      <c r="H428" s="31"/>
      <c r="I428" s="31"/>
      <c r="J428" s="31"/>
      <c r="K428" s="31"/>
      <c r="L428" s="31"/>
      <c r="M428" s="31"/>
      <c r="N428" s="31"/>
      <c r="O428" s="31"/>
      <c r="P428" s="31"/>
      <c r="Q428" s="125"/>
      <c r="R428" s="124"/>
      <c r="S428" s="59"/>
      <c r="T428" s="59"/>
      <c r="U428" s="59"/>
      <c r="V428" s="181">
        <f t="shared" si="172"/>
        <v>0</v>
      </c>
      <c r="W428" s="181">
        <f t="shared" si="173"/>
        <v>0</v>
      </c>
      <c r="X428" s="181">
        <f t="shared" si="174"/>
        <v>0</v>
      </c>
      <c r="Y428" s="181">
        <f t="shared" si="175"/>
        <v>0</v>
      </c>
      <c r="Z428" s="181">
        <f t="shared" si="176"/>
        <v>0</v>
      </c>
      <c r="AA428" s="181">
        <f t="shared" si="177"/>
        <v>0</v>
      </c>
      <c r="AB428" s="181">
        <f t="shared" si="178"/>
        <v>0</v>
      </c>
      <c r="AC428" s="181">
        <f t="shared" si="179"/>
        <v>0</v>
      </c>
      <c r="AD428" s="181">
        <f t="shared" si="180"/>
        <v>0</v>
      </c>
      <c r="AE428" s="181">
        <f t="shared" si="181"/>
        <v>0</v>
      </c>
      <c r="AF428" s="500">
        <f t="shared" si="184"/>
        <v>0</v>
      </c>
      <c r="AG428" s="189">
        <f t="shared" si="182"/>
        <v>0</v>
      </c>
      <c r="AH428" s="217">
        <f t="shared" si="183"/>
        <v>0</v>
      </c>
      <c r="AI428" s="236" t="s">
        <v>6</v>
      </c>
    </row>
    <row r="429" spans="1:35" x14ac:dyDescent="0.2">
      <c r="B429" s="123">
        <v>9</v>
      </c>
      <c r="C429" s="36"/>
      <c r="D429" s="36"/>
      <c r="E429" s="31"/>
      <c r="F429" s="56"/>
      <c r="G429" s="31"/>
      <c r="H429" s="31"/>
      <c r="I429" s="31"/>
      <c r="J429" s="31"/>
      <c r="K429" s="31"/>
      <c r="L429" s="31"/>
      <c r="M429" s="31"/>
      <c r="N429" s="31"/>
      <c r="O429" s="31"/>
      <c r="P429" s="31"/>
      <c r="Q429" s="125"/>
      <c r="R429" s="124"/>
      <c r="S429" s="59"/>
      <c r="T429" s="59"/>
      <c r="U429" s="59"/>
      <c r="V429" s="181">
        <f t="shared" si="172"/>
        <v>0</v>
      </c>
      <c r="W429" s="181">
        <f t="shared" si="173"/>
        <v>0</v>
      </c>
      <c r="X429" s="181">
        <f t="shared" si="174"/>
        <v>0</v>
      </c>
      <c r="Y429" s="181">
        <f t="shared" si="175"/>
        <v>0</v>
      </c>
      <c r="Z429" s="181">
        <f t="shared" si="176"/>
        <v>0</v>
      </c>
      <c r="AA429" s="181">
        <f t="shared" si="177"/>
        <v>0</v>
      </c>
      <c r="AB429" s="181">
        <f t="shared" si="178"/>
        <v>0</v>
      </c>
      <c r="AC429" s="181">
        <f t="shared" si="179"/>
        <v>0</v>
      </c>
      <c r="AD429" s="181">
        <f t="shared" si="180"/>
        <v>0</v>
      </c>
      <c r="AE429" s="181">
        <f t="shared" si="181"/>
        <v>0</v>
      </c>
      <c r="AF429" s="500">
        <f t="shared" si="184"/>
        <v>0</v>
      </c>
      <c r="AG429" s="189">
        <f t="shared" si="182"/>
        <v>0</v>
      </c>
      <c r="AH429" s="217">
        <f t="shared" si="183"/>
        <v>0</v>
      </c>
      <c r="AI429" s="236" t="s">
        <v>6</v>
      </c>
    </row>
    <row r="430" spans="1:35" x14ac:dyDescent="0.2">
      <c r="B430" s="123">
        <v>10</v>
      </c>
      <c r="C430" s="36"/>
      <c r="D430" s="36"/>
      <c r="E430" s="31"/>
      <c r="F430" s="56"/>
      <c r="G430" s="31"/>
      <c r="H430" s="31"/>
      <c r="I430" s="31"/>
      <c r="J430" s="31"/>
      <c r="K430" s="31"/>
      <c r="L430" s="31"/>
      <c r="M430" s="31"/>
      <c r="N430" s="31"/>
      <c r="O430" s="31"/>
      <c r="P430" s="31"/>
      <c r="Q430" s="125"/>
      <c r="R430" s="124"/>
      <c r="S430" s="59"/>
      <c r="T430" s="59"/>
      <c r="U430" s="59"/>
      <c r="V430" s="181">
        <f t="shared" si="172"/>
        <v>0</v>
      </c>
      <c r="W430" s="181">
        <f t="shared" si="173"/>
        <v>0</v>
      </c>
      <c r="X430" s="181">
        <f t="shared" si="174"/>
        <v>0</v>
      </c>
      <c r="Y430" s="181">
        <f t="shared" si="175"/>
        <v>0</v>
      </c>
      <c r="Z430" s="181">
        <f t="shared" si="176"/>
        <v>0</v>
      </c>
      <c r="AA430" s="181">
        <f t="shared" si="177"/>
        <v>0</v>
      </c>
      <c r="AB430" s="181">
        <f t="shared" si="178"/>
        <v>0</v>
      </c>
      <c r="AC430" s="181">
        <f t="shared" si="179"/>
        <v>0</v>
      </c>
      <c r="AD430" s="181">
        <f t="shared" si="180"/>
        <v>0</v>
      </c>
      <c r="AE430" s="181">
        <f t="shared" si="181"/>
        <v>0</v>
      </c>
      <c r="AF430" s="500">
        <f t="shared" si="184"/>
        <v>0</v>
      </c>
      <c r="AG430" s="189">
        <f t="shared" si="182"/>
        <v>0</v>
      </c>
      <c r="AH430" s="217">
        <f t="shared" si="183"/>
        <v>0</v>
      </c>
      <c r="AI430" s="236" t="s">
        <v>6</v>
      </c>
    </row>
    <row r="431" spans="1:35" x14ac:dyDescent="0.2">
      <c r="B431" s="123">
        <v>11</v>
      </c>
      <c r="C431" s="36"/>
      <c r="D431" s="36"/>
      <c r="E431" s="31"/>
      <c r="F431" s="56"/>
      <c r="G431" s="31"/>
      <c r="H431" s="31"/>
      <c r="I431" s="31"/>
      <c r="J431" s="31"/>
      <c r="K431" s="31"/>
      <c r="L431" s="31"/>
      <c r="M431" s="31"/>
      <c r="N431" s="31"/>
      <c r="O431" s="31"/>
      <c r="P431" s="31"/>
      <c r="Q431" s="125"/>
      <c r="R431" s="124"/>
      <c r="S431" s="59"/>
      <c r="T431" s="59"/>
      <c r="U431" s="59"/>
      <c r="V431" s="181">
        <f t="shared" si="172"/>
        <v>0</v>
      </c>
      <c r="W431" s="181">
        <f t="shared" si="173"/>
        <v>0</v>
      </c>
      <c r="X431" s="181">
        <f t="shared" si="174"/>
        <v>0</v>
      </c>
      <c r="Y431" s="181">
        <f t="shared" si="175"/>
        <v>0</v>
      </c>
      <c r="Z431" s="181">
        <f t="shared" si="176"/>
        <v>0</v>
      </c>
      <c r="AA431" s="181">
        <f t="shared" si="177"/>
        <v>0</v>
      </c>
      <c r="AB431" s="181">
        <f t="shared" si="178"/>
        <v>0</v>
      </c>
      <c r="AC431" s="181">
        <f t="shared" si="179"/>
        <v>0</v>
      </c>
      <c r="AD431" s="181">
        <f t="shared" si="180"/>
        <v>0</v>
      </c>
      <c r="AE431" s="181">
        <f t="shared" si="181"/>
        <v>0</v>
      </c>
      <c r="AF431" s="500">
        <f t="shared" si="184"/>
        <v>0</v>
      </c>
      <c r="AG431" s="189">
        <f t="shared" si="182"/>
        <v>0</v>
      </c>
      <c r="AH431" s="217">
        <f t="shared" si="183"/>
        <v>0</v>
      </c>
      <c r="AI431" s="236" t="s">
        <v>6</v>
      </c>
    </row>
    <row r="432" spans="1:35" x14ac:dyDescent="0.2">
      <c r="B432" s="123">
        <v>12</v>
      </c>
      <c r="C432" s="36"/>
      <c r="D432" s="36"/>
      <c r="E432" s="31"/>
      <c r="F432" s="56"/>
      <c r="G432" s="31"/>
      <c r="H432" s="31"/>
      <c r="I432" s="31"/>
      <c r="J432" s="31"/>
      <c r="K432" s="31"/>
      <c r="L432" s="31"/>
      <c r="M432" s="31"/>
      <c r="N432" s="31"/>
      <c r="O432" s="31"/>
      <c r="P432" s="31"/>
      <c r="Q432" s="125"/>
      <c r="R432" s="124"/>
      <c r="S432" s="59"/>
      <c r="T432" s="59"/>
      <c r="U432" s="59"/>
      <c r="V432" s="181">
        <f t="shared" si="172"/>
        <v>0</v>
      </c>
      <c r="W432" s="181">
        <f t="shared" si="173"/>
        <v>0</v>
      </c>
      <c r="X432" s="181">
        <f t="shared" si="174"/>
        <v>0</v>
      </c>
      <c r="Y432" s="181">
        <f t="shared" si="175"/>
        <v>0</v>
      </c>
      <c r="Z432" s="181">
        <f t="shared" si="176"/>
        <v>0</v>
      </c>
      <c r="AA432" s="181">
        <f t="shared" si="177"/>
        <v>0</v>
      </c>
      <c r="AB432" s="181">
        <f t="shared" si="178"/>
        <v>0</v>
      </c>
      <c r="AC432" s="181">
        <f t="shared" si="179"/>
        <v>0</v>
      </c>
      <c r="AD432" s="181">
        <f t="shared" si="180"/>
        <v>0</v>
      </c>
      <c r="AE432" s="181">
        <f t="shared" si="181"/>
        <v>0</v>
      </c>
      <c r="AF432" s="500">
        <f t="shared" si="184"/>
        <v>0</v>
      </c>
      <c r="AG432" s="189">
        <f t="shared" si="182"/>
        <v>0</v>
      </c>
      <c r="AH432" s="217">
        <f t="shared" si="183"/>
        <v>0</v>
      </c>
      <c r="AI432" s="236" t="s">
        <v>6</v>
      </c>
    </row>
    <row r="433" spans="2:35" x14ac:dyDescent="0.2">
      <c r="B433" s="123">
        <v>13</v>
      </c>
      <c r="C433" s="36"/>
      <c r="D433" s="36"/>
      <c r="E433" s="31"/>
      <c r="F433" s="56"/>
      <c r="G433" s="31"/>
      <c r="H433" s="31"/>
      <c r="I433" s="31"/>
      <c r="J433" s="31"/>
      <c r="K433" s="31"/>
      <c r="L433" s="31"/>
      <c r="M433" s="31"/>
      <c r="N433" s="31"/>
      <c r="O433" s="31"/>
      <c r="P433" s="31"/>
      <c r="Q433" s="125"/>
      <c r="R433" s="124"/>
      <c r="S433" s="59"/>
      <c r="T433" s="59"/>
      <c r="U433" s="59"/>
      <c r="V433" s="181">
        <f t="shared" si="172"/>
        <v>0</v>
      </c>
      <c r="W433" s="181">
        <f t="shared" si="173"/>
        <v>0</v>
      </c>
      <c r="X433" s="181">
        <f t="shared" si="174"/>
        <v>0</v>
      </c>
      <c r="Y433" s="181">
        <f t="shared" si="175"/>
        <v>0</v>
      </c>
      <c r="Z433" s="181">
        <f t="shared" si="176"/>
        <v>0</v>
      </c>
      <c r="AA433" s="181">
        <f t="shared" si="177"/>
        <v>0</v>
      </c>
      <c r="AB433" s="181">
        <f t="shared" si="178"/>
        <v>0</v>
      </c>
      <c r="AC433" s="181">
        <f t="shared" si="179"/>
        <v>0</v>
      </c>
      <c r="AD433" s="181">
        <f t="shared" si="180"/>
        <v>0</v>
      </c>
      <c r="AE433" s="181">
        <f t="shared" si="181"/>
        <v>0</v>
      </c>
      <c r="AF433" s="500">
        <f t="shared" si="184"/>
        <v>0</v>
      </c>
      <c r="AG433" s="189">
        <f t="shared" si="182"/>
        <v>0</v>
      </c>
      <c r="AH433" s="217">
        <f t="shared" si="183"/>
        <v>0</v>
      </c>
      <c r="AI433" s="236" t="s">
        <v>6</v>
      </c>
    </row>
    <row r="434" spans="2:35" x14ac:dyDescent="0.2">
      <c r="B434" s="123">
        <v>14</v>
      </c>
      <c r="C434" s="36"/>
      <c r="D434" s="36"/>
      <c r="E434" s="31"/>
      <c r="F434" s="56"/>
      <c r="G434" s="31"/>
      <c r="H434" s="31"/>
      <c r="I434" s="31"/>
      <c r="J434" s="31"/>
      <c r="K434" s="31"/>
      <c r="L434" s="31"/>
      <c r="M434" s="31"/>
      <c r="N434" s="31"/>
      <c r="O434" s="31"/>
      <c r="P434" s="31"/>
      <c r="Q434" s="125"/>
      <c r="R434" s="124"/>
      <c r="S434" s="59"/>
      <c r="T434" s="59"/>
      <c r="U434" s="59"/>
      <c r="V434" s="181">
        <f t="shared" si="172"/>
        <v>0</v>
      </c>
      <c r="W434" s="181">
        <f t="shared" si="173"/>
        <v>0</v>
      </c>
      <c r="X434" s="181">
        <f t="shared" si="174"/>
        <v>0</v>
      </c>
      <c r="Y434" s="181">
        <f t="shared" si="175"/>
        <v>0</v>
      </c>
      <c r="Z434" s="181">
        <f t="shared" si="176"/>
        <v>0</v>
      </c>
      <c r="AA434" s="181">
        <f t="shared" si="177"/>
        <v>0</v>
      </c>
      <c r="AB434" s="181">
        <f t="shared" si="178"/>
        <v>0</v>
      </c>
      <c r="AC434" s="181">
        <f t="shared" si="179"/>
        <v>0</v>
      </c>
      <c r="AD434" s="181">
        <f t="shared" si="180"/>
        <v>0</v>
      </c>
      <c r="AE434" s="181">
        <f t="shared" si="181"/>
        <v>0</v>
      </c>
      <c r="AF434" s="500">
        <f t="shared" si="184"/>
        <v>0</v>
      </c>
      <c r="AG434" s="189">
        <f t="shared" si="182"/>
        <v>0</v>
      </c>
      <c r="AH434" s="217">
        <f t="shared" si="183"/>
        <v>0</v>
      </c>
      <c r="AI434" s="236" t="s">
        <v>6</v>
      </c>
    </row>
    <row r="435" spans="2:35" x14ac:dyDescent="0.2">
      <c r="B435" s="123">
        <v>15</v>
      </c>
      <c r="C435" s="36"/>
      <c r="D435" s="36"/>
      <c r="E435" s="31"/>
      <c r="F435" s="56"/>
      <c r="G435" s="31"/>
      <c r="H435" s="31"/>
      <c r="I435" s="31"/>
      <c r="J435" s="31"/>
      <c r="K435" s="31"/>
      <c r="L435" s="31"/>
      <c r="M435" s="31"/>
      <c r="N435" s="31"/>
      <c r="O435" s="31"/>
      <c r="P435" s="31"/>
      <c r="Q435" s="125"/>
      <c r="R435" s="124"/>
      <c r="S435" s="59"/>
      <c r="T435" s="59"/>
      <c r="U435" s="59"/>
      <c r="V435" s="181">
        <f t="shared" si="172"/>
        <v>0</v>
      </c>
      <c r="W435" s="181">
        <f t="shared" si="173"/>
        <v>0</v>
      </c>
      <c r="X435" s="181">
        <f t="shared" si="174"/>
        <v>0</v>
      </c>
      <c r="Y435" s="181">
        <f t="shared" si="175"/>
        <v>0</v>
      </c>
      <c r="Z435" s="181">
        <f t="shared" si="176"/>
        <v>0</v>
      </c>
      <c r="AA435" s="181">
        <f t="shared" si="177"/>
        <v>0</v>
      </c>
      <c r="AB435" s="181">
        <f t="shared" si="178"/>
        <v>0</v>
      </c>
      <c r="AC435" s="181">
        <f t="shared" si="179"/>
        <v>0</v>
      </c>
      <c r="AD435" s="181">
        <f t="shared" si="180"/>
        <v>0</v>
      </c>
      <c r="AE435" s="181">
        <f t="shared" si="181"/>
        <v>0</v>
      </c>
      <c r="AF435" s="500">
        <f t="shared" si="184"/>
        <v>0</v>
      </c>
      <c r="AG435" s="189">
        <f t="shared" si="182"/>
        <v>0</v>
      </c>
      <c r="AH435" s="217">
        <f t="shared" si="183"/>
        <v>0</v>
      </c>
      <c r="AI435" s="236" t="s">
        <v>6</v>
      </c>
    </row>
    <row r="436" spans="2:35" x14ac:dyDescent="0.2">
      <c r="B436" s="123">
        <v>16</v>
      </c>
      <c r="C436" s="36"/>
      <c r="D436" s="36"/>
      <c r="E436" s="31"/>
      <c r="F436" s="56"/>
      <c r="G436" s="31"/>
      <c r="H436" s="31"/>
      <c r="I436" s="31"/>
      <c r="J436" s="31"/>
      <c r="K436" s="31"/>
      <c r="L436" s="31"/>
      <c r="M436" s="31"/>
      <c r="N436" s="31"/>
      <c r="O436" s="31"/>
      <c r="P436" s="31"/>
      <c r="Q436" s="125"/>
      <c r="R436" s="124"/>
      <c r="S436" s="59"/>
      <c r="T436" s="59"/>
      <c r="U436" s="59"/>
      <c r="V436" s="181">
        <f t="shared" si="172"/>
        <v>0</v>
      </c>
      <c r="W436" s="181">
        <f t="shared" si="173"/>
        <v>0</v>
      </c>
      <c r="X436" s="181">
        <f t="shared" si="174"/>
        <v>0</v>
      </c>
      <c r="Y436" s="181">
        <f t="shared" si="175"/>
        <v>0</v>
      </c>
      <c r="Z436" s="181">
        <f t="shared" si="176"/>
        <v>0</v>
      </c>
      <c r="AA436" s="181">
        <f t="shared" si="177"/>
        <v>0</v>
      </c>
      <c r="AB436" s="181">
        <f t="shared" si="178"/>
        <v>0</v>
      </c>
      <c r="AC436" s="181">
        <f t="shared" si="179"/>
        <v>0</v>
      </c>
      <c r="AD436" s="181">
        <f t="shared" si="180"/>
        <v>0</v>
      </c>
      <c r="AE436" s="181">
        <f t="shared" si="181"/>
        <v>0</v>
      </c>
      <c r="AF436" s="500">
        <f t="shared" si="184"/>
        <v>0</v>
      </c>
      <c r="AG436" s="189">
        <f t="shared" si="182"/>
        <v>0</v>
      </c>
      <c r="AH436" s="217">
        <f t="shared" si="183"/>
        <v>0</v>
      </c>
      <c r="AI436" s="236" t="s">
        <v>6</v>
      </c>
    </row>
    <row r="437" spans="2:35" x14ac:dyDescent="0.2">
      <c r="B437" s="123">
        <v>17</v>
      </c>
      <c r="C437" s="36"/>
      <c r="D437" s="36"/>
      <c r="E437" s="31"/>
      <c r="F437" s="56"/>
      <c r="G437" s="31"/>
      <c r="H437" s="31"/>
      <c r="I437" s="31"/>
      <c r="J437" s="31"/>
      <c r="K437" s="31"/>
      <c r="L437" s="31"/>
      <c r="M437" s="31"/>
      <c r="N437" s="31"/>
      <c r="O437" s="31"/>
      <c r="P437" s="31"/>
      <c r="Q437" s="125"/>
      <c r="R437" s="124"/>
      <c r="S437" s="59"/>
      <c r="T437" s="59"/>
      <c r="U437" s="59"/>
      <c r="V437" s="181">
        <f t="shared" si="172"/>
        <v>0</v>
      </c>
      <c r="W437" s="181">
        <f t="shared" si="173"/>
        <v>0</v>
      </c>
      <c r="X437" s="181">
        <f t="shared" si="174"/>
        <v>0</v>
      </c>
      <c r="Y437" s="181">
        <f t="shared" si="175"/>
        <v>0</v>
      </c>
      <c r="Z437" s="181">
        <f t="shared" si="176"/>
        <v>0</v>
      </c>
      <c r="AA437" s="181">
        <f t="shared" si="177"/>
        <v>0</v>
      </c>
      <c r="AB437" s="181">
        <f t="shared" si="178"/>
        <v>0</v>
      </c>
      <c r="AC437" s="181">
        <f t="shared" si="179"/>
        <v>0</v>
      </c>
      <c r="AD437" s="181">
        <f t="shared" si="180"/>
        <v>0</v>
      </c>
      <c r="AE437" s="181">
        <f t="shared" si="181"/>
        <v>0</v>
      </c>
      <c r="AF437" s="500">
        <f t="shared" si="184"/>
        <v>0</v>
      </c>
      <c r="AG437" s="189">
        <f t="shared" si="182"/>
        <v>0</v>
      </c>
      <c r="AH437" s="217">
        <f t="shared" si="183"/>
        <v>0</v>
      </c>
      <c r="AI437" s="236" t="s">
        <v>6</v>
      </c>
    </row>
    <row r="438" spans="2:35" x14ac:dyDescent="0.2">
      <c r="B438" s="123">
        <v>18</v>
      </c>
      <c r="C438" s="36"/>
      <c r="D438" s="36"/>
      <c r="E438" s="31"/>
      <c r="F438" s="56"/>
      <c r="G438" s="31"/>
      <c r="H438" s="31"/>
      <c r="I438" s="31"/>
      <c r="J438" s="31"/>
      <c r="K438" s="31"/>
      <c r="L438" s="31"/>
      <c r="M438" s="31"/>
      <c r="N438" s="31"/>
      <c r="O438" s="31"/>
      <c r="P438" s="31"/>
      <c r="Q438" s="125"/>
      <c r="R438" s="124"/>
      <c r="S438" s="59"/>
      <c r="T438" s="59"/>
      <c r="U438" s="59"/>
      <c r="V438" s="181">
        <f t="shared" si="172"/>
        <v>0</v>
      </c>
      <c r="W438" s="181">
        <f t="shared" si="173"/>
        <v>0</v>
      </c>
      <c r="X438" s="181">
        <f t="shared" si="174"/>
        <v>0</v>
      </c>
      <c r="Y438" s="181">
        <f t="shared" si="175"/>
        <v>0</v>
      </c>
      <c r="Z438" s="181">
        <f t="shared" si="176"/>
        <v>0</v>
      </c>
      <c r="AA438" s="181">
        <f t="shared" si="177"/>
        <v>0</v>
      </c>
      <c r="AB438" s="181">
        <f t="shared" si="178"/>
        <v>0</v>
      </c>
      <c r="AC438" s="181">
        <f t="shared" si="179"/>
        <v>0</v>
      </c>
      <c r="AD438" s="181">
        <f t="shared" si="180"/>
        <v>0</v>
      </c>
      <c r="AE438" s="181">
        <f t="shared" si="181"/>
        <v>0</v>
      </c>
      <c r="AF438" s="500">
        <f t="shared" si="184"/>
        <v>0</v>
      </c>
      <c r="AG438" s="189">
        <f t="shared" si="182"/>
        <v>0</v>
      </c>
      <c r="AH438" s="217">
        <f t="shared" si="183"/>
        <v>0</v>
      </c>
      <c r="AI438" s="236" t="s">
        <v>6</v>
      </c>
    </row>
    <row r="439" spans="2:35" x14ac:dyDescent="0.2">
      <c r="B439" s="123">
        <v>19</v>
      </c>
      <c r="C439" s="36"/>
      <c r="D439" s="36"/>
      <c r="E439" s="31"/>
      <c r="F439" s="56"/>
      <c r="G439" s="31"/>
      <c r="H439" s="31"/>
      <c r="I439" s="31"/>
      <c r="J439" s="31"/>
      <c r="K439" s="31"/>
      <c r="L439" s="31"/>
      <c r="M439" s="31"/>
      <c r="N439" s="31"/>
      <c r="O439" s="31"/>
      <c r="P439" s="31"/>
      <c r="Q439" s="125"/>
      <c r="R439" s="124"/>
      <c r="S439" s="59"/>
      <c r="T439" s="59"/>
      <c r="U439" s="59"/>
      <c r="V439" s="181">
        <f t="shared" si="172"/>
        <v>0</v>
      </c>
      <c r="W439" s="181">
        <f t="shared" si="173"/>
        <v>0</v>
      </c>
      <c r="X439" s="181">
        <f t="shared" si="174"/>
        <v>0</v>
      </c>
      <c r="Y439" s="181">
        <f t="shared" si="175"/>
        <v>0</v>
      </c>
      <c r="Z439" s="181">
        <f t="shared" si="176"/>
        <v>0</v>
      </c>
      <c r="AA439" s="181">
        <f t="shared" si="177"/>
        <v>0</v>
      </c>
      <c r="AB439" s="181">
        <f t="shared" si="178"/>
        <v>0</v>
      </c>
      <c r="AC439" s="181">
        <f t="shared" si="179"/>
        <v>0</v>
      </c>
      <c r="AD439" s="181">
        <f t="shared" si="180"/>
        <v>0</v>
      </c>
      <c r="AE439" s="181">
        <f t="shared" si="181"/>
        <v>0</v>
      </c>
      <c r="AF439" s="500">
        <f t="shared" si="184"/>
        <v>0</v>
      </c>
      <c r="AG439" s="189">
        <f t="shared" si="182"/>
        <v>0</v>
      </c>
      <c r="AH439" s="217">
        <f t="shared" si="183"/>
        <v>0</v>
      </c>
      <c r="AI439" s="236" t="s">
        <v>6</v>
      </c>
    </row>
    <row r="440" spans="2:35" x14ac:dyDescent="0.2">
      <c r="B440" s="123">
        <v>20</v>
      </c>
      <c r="C440" s="36"/>
      <c r="D440" s="36"/>
      <c r="E440" s="31"/>
      <c r="F440" s="56"/>
      <c r="G440" s="31"/>
      <c r="H440" s="31"/>
      <c r="I440" s="31"/>
      <c r="J440" s="31"/>
      <c r="K440" s="31"/>
      <c r="L440" s="31"/>
      <c r="M440" s="31"/>
      <c r="N440" s="31"/>
      <c r="O440" s="31"/>
      <c r="P440" s="31"/>
      <c r="Q440" s="125"/>
      <c r="R440" s="124"/>
      <c r="S440" s="59"/>
      <c r="T440" s="59"/>
      <c r="U440" s="59"/>
      <c r="V440" s="181">
        <f t="shared" si="172"/>
        <v>0</v>
      </c>
      <c r="W440" s="181">
        <f t="shared" si="173"/>
        <v>0</v>
      </c>
      <c r="X440" s="181">
        <f t="shared" si="174"/>
        <v>0</v>
      </c>
      <c r="Y440" s="181">
        <f t="shared" si="175"/>
        <v>0</v>
      </c>
      <c r="Z440" s="181">
        <f t="shared" si="176"/>
        <v>0</v>
      </c>
      <c r="AA440" s="181">
        <f t="shared" si="177"/>
        <v>0</v>
      </c>
      <c r="AB440" s="181">
        <f t="shared" si="178"/>
        <v>0</v>
      </c>
      <c r="AC440" s="181">
        <f t="shared" si="179"/>
        <v>0</v>
      </c>
      <c r="AD440" s="181">
        <f t="shared" si="180"/>
        <v>0</v>
      </c>
      <c r="AE440" s="181">
        <f t="shared" si="181"/>
        <v>0</v>
      </c>
      <c r="AF440" s="500">
        <f t="shared" si="184"/>
        <v>0</v>
      </c>
      <c r="AG440" s="189">
        <f t="shared" si="182"/>
        <v>0</v>
      </c>
      <c r="AH440" s="217">
        <f t="shared" si="183"/>
        <v>0</v>
      </c>
      <c r="AI440" s="236" t="s">
        <v>6</v>
      </c>
    </row>
    <row r="441" spans="2:35" hidden="1" x14ac:dyDescent="0.2">
      <c r="B441" s="123">
        <v>21</v>
      </c>
      <c r="C441" s="36"/>
      <c r="D441" s="36"/>
      <c r="E441" s="31"/>
      <c r="F441" s="56"/>
      <c r="G441" s="31"/>
      <c r="H441" s="31"/>
      <c r="I441" s="31"/>
      <c r="J441" s="31"/>
      <c r="K441" s="31"/>
      <c r="L441" s="31"/>
      <c r="M441" s="31"/>
      <c r="N441" s="31"/>
      <c r="O441" s="31"/>
      <c r="P441" s="31"/>
      <c r="Q441" s="125"/>
      <c r="R441" s="124"/>
      <c r="S441" s="59"/>
      <c r="T441" s="59"/>
      <c r="U441" s="59"/>
      <c r="V441" s="181">
        <f t="shared" ref="V441:V504" si="185">$F441*G441</f>
        <v>0</v>
      </c>
      <c r="W441" s="181">
        <f t="shared" ref="W441:W504" si="186">$F441*H441</f>
        <v>0</v>
      </c>
      <c r="X441" s="181">
        <f t="shared" ref="X441:X504" si="187">$F441*I441</f>
        <v>0</v>
      </c>
      <c r="Y441" s="181">
        <f t="shared" ref="Y441:Y504" si="188">$F441*J441</f>
        <v>0</v>
      </c>
      <c r="Z441" s="181">
        <f t="shared" ref="Z441:Z504" si="189">$F441*K441</f>
        <v>0</v>
      </c>
      <c r="AA441" s="181">
        <f t="shared" ref="AA441:AA504" si="190">$F441*L441</f>
        <v>0</v>
      </c>
      <c r="AB441" s="181">
        <f t="shared" ref="AB441:AB504" si="191">$F441*M441</f>
        <v>0</v>
      </c>
      <c r="AC441" s="181">
        <f t="shared" ref="AC441:AC504" si="192">$F441*N441</f>
        <v>0</v>
      </c>
      <c r="AD441" s="181">
        <f t="shared" ref="AD441:AD504" si="193">$F441*O441</f>
        <v>0</v>
      </c>
      <c r="AE441" s="181">
        <f t="shared" ref="AE441:AE504" si="194">$F441*P441</f>
        <v>0</v>
      </c>
      <c r="AF441" s="500">
        <f t="shared" si="184"/>
        <v>0</v>
      </c>
      <c r="AG441" s="572">
        <f t="shared" si="182"/>
        <v>0</v>
      </c>
      <c r="AH441" s="217">
        <f t="shared" si="183"/>
        <v>0</v>
      </c>
      <c r="AI441" s="236" t="s">
        <v>6</v>
      </c>
    </row>
    <row r="442" spans="2:35" hidden="1" x14ac:dyDescent="0.2">
      <c r="B442" s="123">
        <v>22</v>
      </c>
      <c r="C442" s="36"/>
      <c r="D442" s="36"/>
      <c r="E442" s="31"/>
      <c r="F442" s="56"/>
      <c r="G442" s="31"/>
      <c r="H442" s="31"/>
      <c r="I442" s="31"/>
      <c r="J442" s="31"/>
      <c r="K442" s="31"/>
      <c r="L442" s="31"/>
      <c r="M442" s="31"/>
      <c r="N442" s="31"/>
      <c r="O442" s="31"/>
      <c r="P442" s="31"/>
      <c r="Q442" s="125"/>
      <c r="R442" s="124"/>
      <c r="S442" s="59"/>
      <c r="T442" s="59"/>
      <c r="U442" s="59"/>
      <c r="V442" s="181">
        <f t="shared" si="185"/>
        <v>0</v>
      </c>
      <c r="W442" s="181">
        <f t="shared" si="186"/>
        <v>0</v>
      </c>
      <c r="X442" s="181">
        <f t="shared" si="187"/>
        <v>0</v>
      </c>
      <c r="Y442" s="181">
        <f t="shared" si="188"/>
        <v>0</v>
      </c>
      <c r="Z442" s="181">
        <f t="shared" si="189"/>
        <v>0</v>
      </c>
      <c r="AA442" s="181">
        <f t="shared" si="190"/>
        <v>0</v>
      </c>
      <c r="AB442" s="181">
        <f t="shared" si="191"/>
        <v>0</v>
      </c>
      <c r="AC442" s="181">
        <f t="shared" si="192"/>
        <v>0</v>
      </c>
      <c r="AD442" s="181">
        <f t="shared" si="193"/>
        <v>0</v>
      </c>
      <c r="AE442" s="181">
        <f t="shared" si="194"/>
        <v>0</v>
      </c>
      <c r="AF442" s="500">
        <f t="shared" si="184"/>
        <v>0</v>
      </c>
      <c r="AG442" s="572">
        <f t="shared" si="182"/>
        <v>0</v>
      </c>
      <c r="AH442" s="217">
        <f t="shared" si="183"/>
        <v>0</v>
      </c>
      <c r="AI442" s="236" t="s">
        <v>6</v>
      </c>
    </row>
    <row r="443" spans="2:35" hidden="1" x14ac:dyDescent="0.2">
      <c r="B443" s="123">
        <v>23</v>
      </c>
      <c r="C443" s="36"/>
      <c r="D443" s="36"/>
      <c r="E443" s="31"/>
      <c r="F443" s="56"/>
      <c r="G443" s="31"/>
      <c r="H443" s="31"/>
      <c r="I443" s="31"/>
      <c r="J443" s="31"/>
      <c r="K443" s="31"/>
      <c r="L443" s="31"/>
      <c r="M443" s="31"/>
      <c r="N443" s="31"/>
      <c r="O443" s="31"/>
      <c r="P443" s="31"/>
      <c r="Q443" s="125"/>
      <c r="R443" s="124"/>
      <c r="S443" s="59"/>
      <c r="T443" s="59"/>
      <c r="U443" s="59"/>
      <c r="V443" s="181">
        <f t="shared" si="185"/>
        <v>0</v>
      </c>
      <c r="W443" s="181">
        <f t="shared" si="186"/>
        <v>0</v>
      </c>
      <c r="X443" s="181">
        <f t="shared" si="187"/>
        <v>0</v>
      </c>
      <c r="Y443" s="181">
        <f t="shared" si="188"/>
        <v>0</v>
      </c>
      <c r="Z443" s="181">
        <f t="shared" si="189"/>
        <v>0</v>
      </c>
      <c r="AA443" s="181">
        <f t="shared" si="190"/>
        <v>0</v>
      </c>
      <c r="AB443" s="181">
        <f t="shared" si="191"/>
        <v>0</v>
      </c>
      <c r="AC443" s="181">
        <f t="shared" si="192"/>
        <v>0</v>
      </c>
      <c r="AD443" s="181">
        <f t="shared" si="193"/>
        <v>0</v>
      </c>
      <c r="AE443" s="181">
        <f t="shared" si="194"/>
        <v>0</v>
      </c>
      <c r="AF443" s="500">
        <f t="shared" si="184"/>
        <v>0</v>
      </c>
      <c r="AG443" s="572">
        <f t="shared" si="182"/>
        <v>0</v>
      </c>
      <c r="AH443" s="217">
        <f t="shared" si="183"/>
        <v>0</v>
      </c>
      <c r="AI443" s="236" t="s">
        <v>6</v>
      </c>
    </row>
    <row r="444" spans="2:35" hidden="1" x14ac:dyDescent="0.2">
      <c r="B444" s="123">
        <v>24</v>
      </c>
      <c r="C444" s="36"/>
      <c r="D444" s="36"/>
      <c r="E444" s="31"/>
      <c r="F444" s="56"/>
      <c r="G444" s="31"/>
      <c r="H444" s="31"/>
      <c r="I444" s="31"/>
      <c r="J444" s="31"/>
      <c r="K444" s="31"/>
      <c r="L444" s="31"/>
      <c r="M444" s="31"/>
      <c r="N444" s="31"/>
      <c r="O444" s="31"/>
      <c r="P444" s="31"/>
      <c r="Q444" s="125"/>
      <c r="R444" s="124"/>
      <c r="S444" s="59"/>
      <c r="T444" s="59"/>
      <c r="U444" s="59"/>
      <c r="V444" s="181">
        <f t="shared" si="185"/>
        <v>0</v>
      </c>
      <c r="W444" s="181">
        <f t="shared" si="186"/>
        <v>0</v>
      </c>
      <c r="X444" s="181">
        <f t="shared" si="187"/>
        <v>0</v>
      </c>
      <c r="Y444" s="181">
        <f t="shared" si="188"/>
        <v>0</v>
      </c>
      <c r="Z444" s="181">
        <f t="shared" si="189"/>
        <v>0</v>
      </c>
      <c r="AA444" s="181">
        <f t="shared" si="190"/>
        <v>0</v>
      </c>
      <c r="AB444" s="181">
        <f t="shared" si="191"/>
        <v>0</v>
      </c>
      <c r="AC444" s="181">
        <f t="shared" si="192"/>
        <v>0</v>
      </c>
      <c r="AD444" s="181">
        <f t="shared" si="193"/>
        <v>0</v>
      </c>
      <c r="AE444" s="181">
        <f t="shared" si="194"/>
        <v>0</v>
      </c>
      <c r="AF444" s="500">
        <f t="shared" si="184"/>
        <v>0</v>
      </c>
      <c r="AG444" s="572">
        <f t="shared" si="182"/>
        <v>0</v>
      </c>
      <c r="AH444" s="217">
        <f t="shared" si="183"/>
        <v>0</v>
      </c>
      <c r="AI444" s="236" t="s">
        <v>6</v>
      </c>
    </row>
    <row r="445" spans="2:35" hidden="1" x14ac:dyDescent="0.2">
      <c r="B445" s="123">
        <v>25</v>
      </c>
      <c r="C445" s="36"/>
      <c r="D445" s="36"/>
      <c r="E445" s="31"/>
      <c r="F445" s="56"/>
      <c r="G445" s="31"/>
      <c r="H445" s="31"/>
      <c r="I445" s="31"/>
      <c r="J445" s="31"/>
      <c r="K445" s="31"/>
      <c r="L445" s="31"/>
      <c r="M445" s="31"/>
      <c r="N445" s="31"/>
      <c r="O445" s="31"/>
      <c r="P445" s="31"/>
      <c r="Q445" s="125"/>
      <c r="R445" s="124"/>
      <c r="S445" s="59"/>
      <c r="T445" s="59"/>
      <c r="U445" s="59"/>
      <c r="V445" s="181">
        <f t="shared" si="185"/>
        <v>0</v>
      </c>
      <c r="W445" s="181">
        <f t="shared" si="186"/>
        <v>0</v>
      </c>
      <c r="X445" s="181">
        <f t="shared" si="187"/>
        <v>0</v>
      </c>
      <c r="Y445" s="181">
        <f t="shared" si="188"/>
        <v>0</v>
      </c>
      <c r="Z445" s="181">
        <f t="shared" si="189"/>
        <v>0</v>
      </c>
      <c r="AA445" s="181">
        <f t="shared" si="190"/>
        <v>0</v>
      </c>
      <c r="AB445" s="181">
        <f t="shared" si="191"/>
        <v>0</v>
      </c>
      <c r="AC445" s="181">
        <f t="shared" si="192"/>
        <v>0</v>
      </c>
      <c r="AD445" s="181">
        <f t="shared" si="193"/>
        <v>0</v>
      </c>
      <c r="AE445" s="181">
        <f t="shared" si="194"/>
        <v>0</v>
      </c>
      <c r="AF445" s="500">
        <f t="shared" si="184"/>
        <v>0</v>
      </c>
      <c r="AG445" s="572">
        <f t="shared" si="182"/>
        <v>0</v>
      </c>
      <c r="AH445" s="217">
        <f t="shared" si="183"/>
        <v>0</v>
      </c>
      <c r="AI445" s="236" t="s">
        <v>6</v>
      </c>
    </row>
    <row r="446" spans="2:35" hidden="1" x14ac:dyDescent="0.2">
      <c r="B446" s="123">
        <v>26</v>
      </c>
      <c r="C446" s="36"/>
      <c r="D446" s="36"/>
      <c r="E446" s="31"/>
      <c r="F446" s="56"/>
      <c r="G446" s="31"/>
      <c r="H446" s="31"/>
      <c r="I446" s="31"/>
      <c r="J446" s="31"/>
      <c r="K446" s="31"/>
      <c r="L446" s="31"/>
      <c r="M446" s="31"/>
      <c r="N446" s="31"/>
      <c r="O446" s="31"/>
      <c r="P446" s="31"/>
      <c r="Q446" s="125"/>
      <c r="R446" s="124"/>
      <c r="S446" s="59"/>
      <c r="T446" s="59"/>
      <c r="U446" s="59"/>
      <c r="V446" s="181">
        <f t="shared" si="185"/>
        <v>0</v>
      </c>
      <c r="W446" s="181">
        <f t="shared" si="186"/>
        <v>0</v>
      </c>
      <c r="X446" s="181">
        <f t="shared" si="187"/>
        <v>0</v>
      </c>
      <c r="Y446" s="181">
        <f t="shared" si="188"/>
        <v>0</v>
      </c>
      <c r="Z446" s="181">
        <f t="shared" si="189"/>
        <v>0</v>
      </c>
      <c r="AA446" s="181">
        <f t="shared" si="190"/>
        <v>0</v>
      </c>
      <c r="AB446" s="181">
        <f t="shared" si="191"/>
        <v>0</v>
      </c>
      <c r="AC446" s="181">
        <f t="shared" si="192"/>
        <v>0</v>
      </c>
      <c r="AD446" s="181">
        <f t="shared" si="193"/>
        <v>0</v>
      </c>
      <c r="AE446" s="181">
        <f t="shared" si="194"/>
        <v>0</v>
      </c>
      <c r="AF446" s="500">
        <f t="shared" si="184"/>
        <v>0</v>
      </c>
      <c r="AG446" s="572">
        <f t="shared" si="182"/>
        <v>0</v>
      </c>
      <c r="AH446" s="217">
        <f t="shared" si="183"/>
        <v>0</v>
      </c>
      <c r="AI446" s="236" t="s">
        <v>6</v>
      </c>
    </row>
    <row r="447" spans="2:35" hidden="1" x14ac:dyDescent="0.2">
      <c r="B447" s="123">
        <v>27</v>
      </c>
      <c r="C447" s="36"/>
      <c r="D447" s="36"/>
      <c r="E447" s="31"/>
      <c r="F447" s="56"/>
      <c r="G447" s="31"/>
      <c r="H447" s="31"/>
      <c r="I447" s="31"/>
      <c r="J447" s="31"/>
      <c r="K447" s="31"/>
      <c r="L447" s="31"/>
      <c r="M447" s="31"/>
      <c r="N447" s="31"/>
      <c r="O447" s="31"/>
      <c r="P447" s="31"/>
      <c r="Q447" s="125"/>
      <c r="R447" s="124"/>
      <c r="S447" s="59"/>
      <c r="T447" s="59"/>
      <c r="U447" s="59"/>
      <c r="V447" s="181">
        <f t="shared" si="185"/>
        <v>0</v>
      </c>
      <c r="W447" s="181">
        <f t="shared" si="186"/>
        <v>0</v>
      </c>
      <c r="X447" s="181">
        <f t="shared" si="187"/>
        <v>0</v>
      </c>
      <c r="Y447" s="181">
        <f t="shared" si="188"/>
        <v>0</v>
      </c>
      <c r="Z447" s="181">
        <f t="shared" si="189"/>
        <v>0</v>
      </c>
      <c r="AA447" s="181">
        <f t="shared" si="190"/>
        <v>0</v>
      </c>
      <c r="AB447" s="181">
        <f t="shared" si="191"/>
        <v>0</v>
      </c>
      <c r="AC447" s="181">
        <f t="shared" si="192"/>
        <v>0</v>
      </c>
      <c r="AD447" s="181">
        <f t="shared" si="193"/>
        <v>0</v>
      </c>
      <c r="AE447" s="181">
        <f t="shared" si="194"/>
        <v>0</v>
      </c>
      <c r="AF447" s="500">
        <f t="shared" si="184"/>
        <v>0</v>
      </c>
      <c r="AG447" s="572">
        <f t="shared" si="182"/>
        <v>0</v>
      </c>
      <c r="AH447" s="217">
        <f t="shared" si="183"/>
        <v>0</v>
      </c>
      <c r="AI447" s="236" t="s">
        <v>6</v>
      </c>
    </row>
    <row r="448" spans="2:35" hidden="1" x14ac:dyDescent="0.2">
      <c r="B448" s="123">
        <v>28</v>
      </c>
      <c r="C448" s="36"/>
      <c r="D448" s="36"/>
      <c r="E448" s="31"/>
      <c r="F448" s="56"/>
      <c r="G448" s="31"/>
      <c r="H448" s="31"/>
      <c r="I448" s="31"/>
      <c r="J448" s="31"/>
      <c r="K448" s="31"/>
      <c r="L448" s="31"/>
      <c r="M448" s="31"/>
      <c r="N448" s="31"/>
      <c r="O448" s="31"/>
      <c r="P448" s="31"/>
      <c r="Q448" s="125"/>
      <c r="R448" s="124"/>
      <c r="S448" s="59"/>
      <c r="T448" s="59"/>
      <c r="U448" s="59"/>
      <c r="V448" s="181">
        <f t="shared" si="185"/>
        <v>0</v>
      </c>
      <c r="W448" s="181">
        <f t="shared" si="186"/>
        <v>0</v>
      </c>
      <c r="X448" s="181">
        <f t="shared" si="187"/>
        <v>0</v>
      </c>
      <c r="Y448" s="181">
        <f t="shared" si="188"/>
        <v>0</v>
      </c>
      <c r="Z448" s="181">
        <f t="shared" si="189"/>
        <v>0</v>
      </c>
      <c r="AA448" s="181">
        <f t="shared" si="190"/>
        <v>0</v>
      </c>
      <c r="AB448" s="181">
        <f t="shared" si="191"/>
        <v>0</v>
      </c>
      <c r="AC448" s="181">
        <f t="shared" si="192"/>
        <v>0</v>
      </c>
      <c r="AD448" s="181">
        <f t="shared" si="193"/>
        <v>0</v>
      </c>
      <c r="AE448" s="181">
        <f t="shared" si="194"/>
        <v>0</v>
      </c>
      <c r="AF448" s="500">
        <f t="shared" si="184"/>
        <v>0</v>
      </c>
      <c r="AG448" s="572">
        <f t="shared" si="182"/>
        <v>0</v>
      </c>
      <c r="AH448" s="217">
        <f t="shared" si="183"/>
        <v>0</v>
      </c>
      <c r="AI448" s="236" t="s">
        <v>6</v>
      </c>
    </row>
    <row r="449" spans="2:35" hidden="1" x14ac:dyDescent="0.2">
      <c r="B449" s="123">
        <v>29</v>
      </c>
      <c r="C449" s="36"/>
      <c r="D449" s="36"/>
      <c r="E449" s="31"/>
      <c r="F449" s="56"/>
      <c r="G449" s="31"/>
      <c r="H449" s="31"/>
      <c r="I449" s="31"/>
      <c r="J449" s="31"/>
      <c r="K449" s="31"/>
      <c r="L449" s="31"/>
      <c r="M449" s="31"/>
      <c r="N449" s="31"/>
      <c r="O449" s="31"/>
      <c r="P449" s="31"/>
      <c r="Q449" s="125"/>
      <c r="R449" s="124"/>
      <c r="S449" s="59"/>
      <c r="T449" s="59"/>
      <c r="U449" s="59"/>
      <c r="V449" s="181">
        <f t="shared" si="185"/>
        <v>0</v>
      </c>
      <c r="W449" s="181">
        <f t="shared" si="186"/>
        <v>0</v>
      </c>
      <c r="X449" s="181">
        <f t="shared" si="187"/>
        <v>0</v>
      </c>
      <c r="Y449" s="181">
        <f t="shared" si="188"/>
        <v>0</v>
      </c>
      <c r="Z449" s="181">
        <f t="shared" si="189"/>
        <v>0</v>
      </c>
      <c r="AA449" s="181">
        <f t="shared" si="190"/>
        <v>0</v>
      </c>
      <c r="AB449" s="181">
        <f t="shared" si="191"/>
        <v>0</v>
      </c>
      <c r="AC449" s="181">
        <f t="shared" si="192"/>
        <v>0</v>
      </c>
      <c r="AD449" s="181">
        <f t="shared" si="193"/>
        <v>0</v>
      </c>
      <c r="AE449" s="181">
        <f t="shared" si="194"/>
        <v>0</v>
      </c>
      <c r="AF449" s="500">
        <f t="shared" si="184"/>
        <v>0</v>
      </c>
      <c r="AG449" s="572">
        <f t="shared" si="182"/>
        <v>0</v>
      </c>
      <c r="AH449" s="217">
        <f t="shared" si="183"/>
        <v>0</v>
      </c>
      <c r="AI449" s="236" t="s">
        <v>6</v>
      </c>
    </row>
    <row r="450" spans="2:35" hidden="1" x14ac:dyDescent="0.2">
      <c r="B450" s="123">
        <v>30</v>
      </c>
      <c r="C450" s="36"/>
      <c r="D450" s="36"/>
      <c r="E450" s="31"/>
      <c r="F450" s="56"/>
      <c r="G450" s="31"/>
      <c r="H450" s="31"/>
      <c r="I450" s="31"/>
      <c r="J450" s="31"/>
      <c r="K450" s="31"/>
      <c r="L450" s="31"/>
      <c r="M450" s="31"/>
      <c r="N450" s="31"/>
      <c r="O450" s="31"/>
      <c r="P450" s="31"/>
      <c r="Q450" s="125"/>
      <c r="R450" s="124"/>
      <c r="S450" s="59"/>
      <c r="T450" s="59"/>
      <c r="U450" s="59"/>
      <c r="V450" s="181">
        <f t="shared" si="185"/>
        <v>0</v>
      </c>
      <c r="W450" s="181">
        <f t="shared" si="186"/>
        <v>0</v>
      </c>
      <c r="X450" s="181">
        <f t="shared" si="187"/>
        <v>0</v>
      </c>
      <c r="Y450" s="181">
        <f t="shared" si="188"/>
        <v>0</v>
      </c>
      <c r="Z450" s="181">
        <f t="shared" si="189"/>
        <v>0</v>
      </c>
      <c r="AA450" s="181">
        <f t="shared" si="190"/>
        <v>0</v>
      </c>
      <c r="AB450" s="181">
        <f t="shared" si="191"/>
        <v>0</v>
      </c>
      <c r="AC450" s="181">
        <f t="shared" si="192"/>
        <v>0</v>
      </c>
      <c r="AD450" s="181">
        <f t="shared" si="193"/>
        <v>0</v>
      </c>
      <c r="AE450" s="181">
        <f t="shared" si="194"/>
        <v>0</v>
      </c>
      <c r="AF450" s="500">
        <f t="shared" si="184"/>
        <v>0</v>
      </c>
      <c r="AG450" s="572">
        <f t="shared" si="182"/>
        <v>0</v>
      </c>
      <c r="AH450" s="217">
        <f t="shared" si="183"/>
        <v>0</v>
      </c>
      <c r="AI450" s="236" t="s">
        <v>6</v>
      </c>
    </row>
    <row r="451" spans="2:35" hidden="1" x14ac:dyDescent="0.2">
      <c r="B451" s="123">
        <v>31</v>
      </c>
      <c r="C451" s="36"/>
      <c r="D451" s="36"/>
      <c r="E451" s="31"/>
      <c r="F451" s="56"/>
      <c r="G451" s="31"/>
      <c r="H451" s="31"/>
      <c r="I451" s="31"/>
      <c r="J451" s="31"/>
      <c r="K451" s="31"/>
      <c r="L451" s="31"/>
      <c r="M451" s="31"/>
      <c r="N451" s="31"/>
      <c r="O451" s="31"/>
      <c r="P451" s="31"/>
      <c r="Q451" s="125"/>
      <c r="R451" s="124"/>
      <c r="S451" s="59"/>
      <c r="T451" s="59"/>
      <c r="U451" s="59"/>
      <c r="V451" s="181">
        <f t="shared" si="185"/>
        <v>0</v>
      </c>
      <c r="W451" s="181">
        <f t="shared" si="186"/>
        <v>0</v>
      </c>
      <c r="X451" s="181">
        <f t="shared" si="187"/>
        <v>0</v>
      </c>
      <c r="Y451" s="181">
        <f t="shared" si="188"/>
        <v>0</v>
      </c>
      <c r="Z451" s="181">
        <f t="shared" si="189"/>
        <v>0</v>
      </c>
      <c r="AA451" s="181">
        <f t="shared" si="190"/>
        <v>0</v>
      </c>
      <c r="AB451" s="181">
        <f t="shared" si="191"/>
        <v>0</v>
      </c>
      <c r="AC451" s="181">
        <f t="shared" si="192"/>
        <v>0</v>
      </c>
      <c r="AD451" s="181">
        <f t="shared" si="193"/>
        <v>0</v>
      </c>
      <c r="AE451" s="181">
        <f t="shared" si="194"/>
        <v>0</v>
      </c>
      <c r="AF451" s="500">
        <f t="shared" si="184"/>
        <v>0</v>
      </c>
      <c r="AG451" s="572">
        <f t="shared" si="182"/>
        <v>0</v>
      </c>
      <c r="AH451" s="217">
        <f t="shared" si="183"/>
        <v>0</v>
      </c>
      <c r="AI451" s="236" t="s">
        <v>6</v>
      </c>
    </row>
    <row r="452" spans="2:35" hidden="1" x14ac:dyDescent="0.2">
      <c r="B452" s="123">
        <v>32</v>
      </c>
      <c r="C452" s="36"/>
      <c r="D452" s="36"/>
      <c r="E452" s="31"/>
      <c r="F452" s="56"/>
      <c r="G452" s="31"/>
      <c r="H452" s="31"/>
      <c r="I452" s="31"/>
      <c r="J452" s="31"/>
      <c r="K452" s="31"/>
      <c r="L452" s="31"/>
      <c r="M452" s="31"/>
      <c r="N452" s="31"/>
      <c r="O452" s="31"/>
      <c r="P452" s="31"/>
      <c r="Q452" s="125"/>
      <c r="R452" s="124"/>
      <c r="S452" s="59"/>
      <c r="T452" s="59"/>
      <c r="U452" s="59"/>
      <c r="V452" s="181">
        <f t="shared" si="185"/>
        <v>0</v>
      </c>
      <c r="W452" s="181">
        <f t="shared" si="186"/>
        <v>0</v>
      </c>
      <c r="X452" s="181">
        <f t="shared" si="187"/>
        <v>0</v>
      </c>
      <c r="Y452" s="181">
        <f t="shared" si="188"/>
        <v>0</v>
      </c>
      <c r="Z452" s="181">
        <f t="shared" si="189"/>
        <v>0</v>
      </c>
      <c r="AA452" s="181">
        <f t="shared" si="190"/>
        <v>0</v>
      </c>
      <c r="AB452" s="181">
        <f t="shared" si="191"/>
        <v>0</v>
      </c>
      <c r="AC452" s="181">
        <f t="shared" si="192"/>
        <v>0</v>
      </c>
      <c r="AD452" s="181">
        <f t="shared" si="193"/>
        <v>0</v>
      </c>
      <c r="AE452" s="181">
        <f t="shared" si="194"/>
        <v>0</v>
      </c>
      <c r="AF452" s="500">
        <f t="shared" si="184"/>
        <v>0</v>
      </c>
      <c r="AG452" s="572">
        <f t="shared" si="182"/>
        <v>0</v>
      </c>
      <c r="AH452" s="217">
        <f t="shared" si="183"/>
        <v>0</v>
      </c>
      <c r="AI452" s="236" t="s">
        <v>6</v>
      </c>
    </row>
    <row r="453" spans="2:35" hidden="1" x14ac:dyDescent="0.2">
      <c r="B453" s="123">
        <v>33</v>
      </c>
      <c r="C453" s="36"/>
      <c r="D453" s="36"/>
      <c r="E453" s="31"/>
      <c r="F453" s="56"/>
      <c r="G453" s="31"/>
      <c r="H453" s="31"/>
      <c r="I453" s="31"/>
      <c r="J453" s="31"/>
      <c r="K453" s="31"/>
      <c r="L453" s="31"/>
      <c r="M453" s="31"/>
      <c r="N453" s="31"/>
      <c r="O453" s="31"/>
      <c r="P453" s="31"/>
      <c r="Q453" s="125"/>
      <c r="R453" s="124"/>
      <c r="S453" s="59"/>
      <c r="T453" s="59"/>
      <c r="U453" s="59"/>
      <c r="V453" s="181">
        <f t="shared" si="185"/>
        <v>0</v>
      </c>
      <c r="W453" s="181">
        <f t="shared" si="186"/>
        <v>0</v>
      </c>
      <c r="X453" s="181">
        <f t="shared" si="187"/>
        <v>0</v>
      </c>
      <c r="Y453" s="181">
        <f t="shared" si="188"/>
        <v>0</v>
      </c>
      <c r="Z453" s="181">
        <f t="shared" si="189"/>
        <v>0</v>
      </c>
      <c r="AA453" s="181">
        <f t="shared" si="190"/>
        <v>0</v>
      </c>
      <c r="AB453" s="181">
        <f t="shared" si="191"/>
        <v>0</v>
      </c>
      <c r="AC453" s="181">
        <f t="shared" si="192"/>
        <v>0</v>
      </c>
      <c r="AD453" s="181">
        <f t="shared" si="193"/>
        <v>0</v>
      </c>
      <c r="AE453" s="181">
        <f t="shared" si="194"/>
        <v>0</v>
      </c>
      <c r="AF453" s="500">
        <f t="shared" si="184"/>
        <v>0</v>
      </c>
      <c r="AG453" s="572">
        <f t="shared" ref="AG453:AG484" si="195">SUM(G453:P453)</f>
        <v>0</v>
      </c>
      <c r="AH453" s="217">
        <f t="shared" si="183"/>
        <v>0</v>
      </c>
      <c r="AI453" s="236" t="s">
        <v>6</v>
      </c>
    </row>
    <row r="454" spans="2:35" hidden="1" x14ac:dyDescent="0.2">
      <c r="B454" s="123">
        <v>34</v>
      </c>
      <c r="C454" s="36"/>
      <c r="D454" s="36"/>
      <c r="E454" s="31"/>
      <c r="F454" s="56"/>
      <c r="G454" s="31"/>
      <c r="H454" s="31"/>
      <c r="I454" s="31"/>
      <c r="J454" s="31"/>
      <c r="K454" s="31"/>
      <c r="L454" s="31"/>
      <c r="M454" s="31"/>
      <c r="N454" s="31"/>
      <c r="O454" s="31"/>
      <c r="P454" s="31"/>
      <c r="Q454" s="125"/>
      <c r="R454" s="124"/>
      <c r="S454" s="59"/>
      <c r="T454" s="59"/>
      <c r="U454" s="59"/>
      <c r="V454" s="181">
        <f t="shared" si="185"/>
        <v>0</v>
      </c>
      <c r="W454" s="181">
        <f t="shared" si="186"/>
        <v>0</v>
      </c>
      <c r="X454" s="181">
        <f t="shared" si="187"/>
        <v>0</v>
      </c>
      <c r="Y454" s="181">
        <f t="shared" si="188"/>
        <v>0</v>
      </c>
      <c r="Z454" s="181">
        <f t="shared" si="189"/>
        <v>0</v>
      </c>
      <c r="AA454" s="181">
        <f t="shared" si="190"/>
        <v>0</v>
      </c>
      <c r="AB454" s="181">
        <f t="shared" si="191"/>
        <v>0</v>
      </c>
      <c r="AC454" s="181">
        <f t="shared" si="192"/>
        <v>0</v>
      </c>
      <c r="AD454" s="181">
        <f t="shared" si="193"/>
        <v>0</v>
      </c>
      <c r="AE454" s="181">
        <f t="shared" si="194"/>
        <v>0</v>
      </c>
      <c r="AF454" s="500">
        <f t="shared" si="184"/>
        <v>0</v>
      </c>
      <c r="AG454" s="572">
        <f t="shared" si="195"/>
        <v>0</v>
      </c>
      <c r="AH454" s="217">
        <f t="shared" si="183"/>
        <v>0</v>
      </c>
      <c r="AI454" s="236" t="s">
        <v>6</v>
      </c>
    </row>
    <row r="455" spans="2:35" hidden="1" x14ac:dyDescent="0.2">
      <c r="B455" s="123">
        <v>35</v>
      </c>
      <c r="C455" s="36"/>
      <c r="D455" s="36"/>
      <c r="E455" s="31"/>
      <c r="F455" s="56"/>
      <c r="G455" s="31"/>
      <c r="H455" s="31"/>
      <c r="I455" s="31"/>
      <c r="J455" s="31"/>
      <c r="K455" s="31"/>
      <c r="L455" s="31"/>
      <c r="M455" s="31"/>
      <c r="N455" s="31"/>
      <c r="O455" s="31"/>
      <c r="P455" s="31"/>
      <c r="Q455" s="125"/>
      <c r="R455" s="124"/>
      <c r="S455" s="59"/>
      <c r="T455" s="59"/>
      <c r="U455" s="59"/>
      <c r="V455" s="181">
        <f t="shared" si="185"/>
        <v>0</v>
      </c>
      <c r="W455" s="181">
        <f t="shared" si="186"/>
        <v>0</v>
      </c>
      <c r="X455" s="181">
        <f t="shared" si="187"/>
        <v>0</v>
      </c>
      <c r="Y455" s="181">
        <f t="shared" si="188"/>
        <v>0</v>
      </c>
      <c r="Z455" s="181">
        <f t="shared" si="189"/>
        <v>0</v>
      </c>
      <c r="AA455" s="181">
        <f t="shared" si="190"/>
        <v>0</v>
      </c>
      <c r="AB455" s="181">
        <f t="shared" si="191"/>
        <v>0</v>
      </c>
      <c r="AC455" s="181">
        <f t="shared" si="192"/>
        <v>0</v>
      </c>
      <c r="AD455" s="181">
        <f t="shared" si="193"/>
        <v>0</v>
      </c>
      <c r="AE455" s="181">
        <f t="shared" si="194"/>
        <v>0</v>
      </c>
      <c r="AF455" s="500">
        <f t="shared" si="184"/>
        <v>0</v>
      </c>
      <c r="AG455" s="572">
        <f t="shared" si="195"/>
        <v>0</v>
      </c>
      <c r="AH455" s="217">
        <f t="shared" si="183"/>
        <v>0</v>
      </c>
      <c r="AI455" s="236" t="s">
        <v>6</v>
      </c>
    </row>
    <row r="456" spans="2:35" hidden="1" x14ac:dyDescent="0.2">
      <c r="B456" s="123">
        <v>36</v>
      </c>
      <c r="C456" s="36"/>
      <c r="D456" s="36"/>
      <c r="E456" s="31"/>
      <c r="F456" s="56"/>
      <c r="G456" s="31"/>
      <c r="H456" s="31"/>
      <c r="I456" s="31"/>
      <c r="J456" s="31"/>
      <c r="K456" s="31"/>
      <c r="L456" s="31"/>
      <c r="M456" s="31"/>
      <c r="N456" s="31"/>
      <c r="O456" s="31"/>
      <c r="P456" s="31"/>
      <c r="Q456" s="125"/>
      <c r="R456" s="124"/>
      <c r="S456" s="59"/>
      <c r="T456" s="59"/>
      <c r="U456" s="59"/>
      <c r="V456" s="181">
        <f t="shared" si="185"/>
        <v>0</v>
      </c>
      <c r="W456" s="181">
        <f t="shared" si="186"/>
        <v>0</v>
      </c>
      <c r="X456" s="181">
        <f t="shared" si="187"/>
        <v>0</v>
      </c>
      <c r="Y456" s="181">
        <f t="shared" si="188"/>
        <v>0</v>
      </c>
      <c r="Z456" s="181">
        <f t="shared" si="189"/>
        <v>0</v>
      </c>
      <c r="AA456" s="181">
        <f t="shared" si="190"/>
        <v>0</v>
      </c>
      <c r="AB456" s="181">
        <f t="shared" si="191"/>
        <v>0</v>
      </c>
      <c r="AC456" s="181">
        <f t="shared" si="192"/>
        <v>0</v>
      </c>
      <c r="AD456" s="181">
        <f t="shared" si="193"/>
        <v>0</v>
      </c>
      <c r="AE456" s="181">
        <f t="shared" si="194"/>
        <v>0</v>
      </c>
      <c r="AF456" s="500">
        <f t="shared" si="184"/>
        <v>0</v>
      </c>
      <c r="AG456" s="572">
        <f t="shared" si="195"/>
        <v>0</v>
      </c>
      <c r="AH456" s="217">
        <f t="shared" si="183"/>
        <v>0</v>
      </c>
      <c r="AI456" s="236" t="s">
        <v>6</v>
      </c>
    </row>
    <row r="457" spans="2:35" hidden="1" x14ac:dyDescent="0.2">
      <c r="B457" s="123">
        <v>37</v>
      </c>
      <c r="C457" s="36"/>
      <c r="D457" s="36"/>
      <c r="E457" s="31"/>
      <c r="F457" s="56"/>
      <c r="G457" s="31"/>
      <c r="H457" s="31"/>
      <c r="I457" s="31"/>
      <c r="J457" s="31"/>
      <c r="K457" s="31"/>
      <c r="L457" s="31"/>
      <c r="M457" s="31"/>
      <c r="N457" s="31"/>
      <c r="O457" s="31"/>
      <c r="P457" s="31"/>
      <c r="Q457" s="125"/>
      <c r="R457" s="124"/>
      <c r="S457" s="59"/>
      <c r="T457" s="59"/>
      <c r="U457" s="59"/>
      <c r="V457" s="181">
        <f t="shared" si="185"/>
        <v>0</v>
      </c>
      <c r="W457" s="181">
        <f t="shared" si="186"/>
        <v>0</v>
      </c>
      <c r="X457" s="181">
        <f t="shared" si="187"/>
        <v>0</v>
      </c>
      <c r="Y457" s="181">
        <f t="shared" si="188"/>
        <v>0</v>
      </c>
      <c r="Z457" s="181">
        <f t="shared" si="189"/>
        <v>0</v>
      </c>
      <c r="AA457" s="181">
        <f t="shared" si="190"/>
        <v>0</v>
      </c>
      <c r="AB457" s="181">
        <f t="shared" si="191"/>
        <v>0</v>
      </c>
      <c r="AC457" s="181">
        <f t="shared" si="192"/>
        <v>0</v>
      </c>
      <c r="AD457" s="181">
        <f t="shared" si="193"/>
        <v>0</v>
      </c>
      <c r="AE457" s="181">
        <f t="shared" si="194"/>
        <v>0</v>
      </c>
      <c r="AF457" s="500">
        <f t="shared" si="184"/>
        <v>0</v>
      </c>
      <c r="AG457" s="572">
        <f t="shared" si="195"/>
        <v>0</v>
      </c>
      <c r="AH457" s="217">
        <f t="shared" si="183"/>
        <v>0</v>
      </c>
      <c r="AI457" s="236" t="s">
        <v>6</v>
      </c>
    </row>
    <row r="458" spans="2:35" hidden="1" x14ac:dyDescent="0.2">
      <c r="B458" s="123">
        <v>38</v>
      </c>
      <c r="C458" s="36"/>
      <c r="D458" s="36"/>
      <c r="E458" s="31"/>
      <c r="F458" s="56"/>
      <c r="G458" s="31"/>
      <c r="H458" s="31"/>
      <c r="I458" s="31"/>
      <c r="J458" s="31"/>
      <c r="K458" s="31"/>
      <c r="L458" s="31"/>
      <c r="M458" s="31"/>
      <c r="N458" s="31"/>
      <c r="O458" s="31"/>
      <c r="P458" s="31"/>
      <c r="Q458" s="125"/>
      <c r="R458" s="124"/>
      <c r="S458" s="59"/>
      <c r="T458" s="59"/>
      <c r="U458" s="59"/>
      <c r="V458" s="181">
        <f t="shared" si="185"/>
        <v>0</v>
      </c>
      <c r="W458" s="181">
        <f t="shared" si="186"/>
        <v>0</v>
      </c>
      <c r="X458" s="181">
        <f t="shared" si="187"/>
        <v>0</v>
      </c>
      <c r="Y458" s="181">
        <f t="shared" si="188"/>
        <v>0</v>
      </c>
      <c r="Z458" s="181">
        <f t="shared" si="189"/>
        <v>0</v>
      </c>
      <c r="AA458" s="181">
        <f t="shared" si="190"/>
        <v>0</v>
      </c>
      <c r="AB458" s="181">
        <f t="shared" si="191"/>
        <v>0</v>
      </c>
      <c r="AC458" s="181">
        <f t="shared" si="192"/>
        <v>0</v>
      </c>
      <c r="AD458" s="181">
        <f t="shared" si="193"/>
        <v>0</v>
      </c>
      <c r="AE458" s="181">
        <f t="shared" si="194"/>
        <v>0</v>
      </c>
      <c r="AF458" s="500">
        <f t="shared" si="184"/>
        <v>0</v>
      </c>
      <c r="AG458" s="572">
        <f t="shared" si="195"/>
        <v>0</v>
      </c>
      <c r="AH458" s="217">
        <f t="shared" si="183"/>
        <v>0</v>
      </c>
      <c r="AI458" s="236" t="s">
        <v>6</v>
      </c>
    </row>
    <row r="459" spans="2:35" hidden="1" x14ac:dyDescent="0.2">
      <c r="B459" s="123">
        <v>39</v>
      </c>
      <c r="C459" s="36"/>
      <c r="D459" s="36"/>
      <c r="E459" s="31"/>
      <c r="F459" s="56"/>
      <c r="G459" s="31"/>
      <c r="H459" s="31"/>
      <c r="I459" s="31"/>
      <c r="J459" s="31"/>
      <c r="K459" s="31"/>
      <c r="L459" s="31"/>
      <c r="M459" s="31"/>
      <c r="N459" s="31"/>
      <c r="O459" s="31"/>
      <c r="P459" s="31"/>
      <c r="Q459" s="125"/>
      <c r="R459" s="124"/>
      <c r="S459" s="59"/>
      <c r="T459" s="59"/>
      <c r="U459" s="59"/>
      <c r="V459" s="181">
        <f t="shared" si="185"/>
        <v>0</v>
      </c>
      <c r="W459" s="181">
        <f t="shared" si="186"/>
        <v>0</v>
      </c>
      <c r="X459" s="181">
        <f t="shared" si="187"/>
        <v>0</v>
      </c>
      <c r="Y459" s="181">
        <f t="shared" si="188"/>
        <v>0</v>
      </c>
      <c r="Z459" s="181">
        <f t="shared" si="189"/>
        <v>0</v>
      </c>
      <c r="AA459" s="181">
        <f t="shared" si="190"/>
        <v>0</v>
      </c>
      <c r="AB459" s="181">
        <f t="shared" si="191"/>
        <v>0</v>
      </c>
      <c r="AC459" s="181">
        <f t="shared" si="192"/>
        <v>0</v>
      </c>
      <c r="AD459" s="181">
        <f t="shared" si="193"/>
        <v>0</v>
      </c>
      <c r="AE459" s="181">
        <f t="shared" si="194"/>
        <v>0</v>
      </c>
      <c r="AF459" s="500">
        <f t="shared" si="184"/>
        <v>0</v>
      </c>
      <c r="AG459" s="572">
        <f t="shared" si="195"/>
        <v>0</v>
      </c>
      <c r="AH459" s="217">
        <f t="shared" si="183"/>
        <v>0</v>
      </c>
      <c r="AI459" s="236" t="s">
        <v>6</v>
      </c>
    </row>
    <row r="460" spans="2:35" hidden="1" x14ac:dyDescent="0.2">
      <c r="B460" s="123">
        <v>40</v>
      </c>
      <c r="C460" s="36"/>
      <c r="D460" s="36"/>
      <c r="E460" s="31"/>
      <c r="F460" s="56"/>
      <c r="G460" s="31"/>
      <c r="H460" s="31"/>
      <c r="I460" s="31"/>
      <c r="J460" s="31"/>
      <c r="K460" s="31"/>
      <c r="L460" s="31"/>
      <c r="M460" s="31"/>
      <c r="N460" s="31"/>
      <c r="O460" s="31"/>
      <c r="P460" s="31"/>
      <c r="Q460" s="125"/>
      <c r="R460" s="124"/>
      <c r="S460" s="59"/>
      <c r="T460" s="59"/>
      <c r="U460" s="59"/>
      <c r="V460" s="181">
        <f t="shared" si="185"/>
        <v>0</v>
      </c>
      <c r="W460" s="181">
        <f t="shared" si="186"/>
        <v>0</v>
      </c>
      <c r="X460" s="181">
        <f t="shared" si="187"/>
        <v>0</v>
      </c>
      <c r="Y460" s="181">
        <f t="shared" si="188"/>
        <v>0</v>
      </c>
      <c r="Z460" s="181">
        <f t="shared" si="189"/>
        <v>0</v>
      </c>
      <c r="AA460" s="181">
        <f t="shared" si="190"/>
        <v>0</v>
      </c>
      <c r="AB460" s="181">
        <f t="shared" si="191"/>
        <v>0</v>
      </c>
      <c r="AC460" s="181">
        <f t="shared" si="192"/>
        <v>0</v>
      </c>
      <c r="AD460" s="181">
        <f t="shared" si="193"/>
        <v>0</v>
      </c>
      <c r="AE460" s="181">
        <f t="shared" si="194"/>
        <v>0</v>
      </c>
      <c r="AF460" s="500">
        <f t="shared" si="184"/>
        <v>0</v>
      </c>
      <c r="AG460" s="572">
        <f t="shared" si="195"/>
        <v>0</v>
      </c>
      <c r="AH460" s="217">
        <f t="shared" si="183"/>
        <v>0</v>
      </c>
      <c r="AI460" s="236" t="s">
        <v>6</v>
      </c>
    </row>
    <row r="461" spans="2:35" hidden="1" x14ac:dyDescent="0.2">
      <c r="B461" s="123">
        <v>41</v>
      </c>
      <c r="C461" s="36"/>
      <c r="D461" s="36"/>
      <c r="E461" s="31"/>
      <c r="F461" s="56"/>
      <c r="G461" s="31"/>
      <c r="H461" s="31"/>
      <c r="I461" s="31"/>
      <c r="J461" s="31"/>
      <c r="K461" s="31"/>
      <c r="L461" s="31"/>
      <c r="M461" s="31"/>
      <c r="N461" s="31"/>
      <c r="O461" s="31"/>
      <c r="P461" s="31"/>
      <c r="Q461" s="125"/>
      <c r="R461" s="124"/>
      <c r="S461" s="59"/>
      <c r="T461" s="59"/>
      <c r="U461" s="59"/>
      <c r="V461" s="181">
        <f t="shared" si="185"/>
        <v>0</v>
      </c>
      <c r="W461" s="181">
        <f t="shared" si="186"/>
        <v>0</v>
      </c>
      <c r="X461" s="181">
        <f t="shared" si="187"/>
        <v>0</v>
      </c>
      <c r="Y461" s="181">
        <f t="shared" si="188"/>
        <v>0</v>
      </c>
      <c r="Z461" s="181">
        <f t="shared" si="189"/>
        <v>0</v>
      </c>
      <c r="AA461" s="181">
        <f t="shared" si="190"/>
        <v>0</v>
      </c>
      <c r="AB461" s="181">
        <f t="shared" si="191"/>
        <v>0</v>
      </c>
      <c r="AC461" s="181">
        <f t="shared" si="192"/>
        <v>0</v>
      </c>
      <c r="AD461" s="181">
        <f t="shared" si="193"/>
        <v>0</v>
      </c>
      <c r="AE461" s="181">
        <f t="shared" si="194"/>
        <v>0</v>
      </c>
      <c r="AF461" s="500">
        <f t="shared" si="184"/>
        <v>0</v>
      </c>
      <c r="AG461" s="572">
        <f t="shared" si="195"/>
        <v>0</v>
      </c>
      <c r="AH461" s="217">
        <f t="shared" si="183"/>
        <v>0</v>
      </c>
      <c r="AI461" s="236" t="s">
        <v>6</v>
      </c>
    </row>
    <row r="462" spans="2:35" hidden="1" x14ac:dyDescent="0.2">
      <c r="B462" s="123">
        <v>42</v>
      </c>
      <c r="C462" s="36"/>
      <c r="D462" s="36"/>
      <c r="E462" s="31"/>
      <c r="F462" s="56"/>
      <c r="G462" s="31"/>
      <c r="H462" s="31"/>
      <c r="I462" s="31"/>
      <c r="J462" s="31"/>
      <c r="K462" s="31"/>
      <c r="L462" s="31"/>
      <c r="M462" s="31"/>
      <c r="N462" s="31"/>
      <c r="O462" s="31"/>
      <c r="P462" s="31"/>
      <c r="Q462" s="125"/>
      <c r="R462" s="124"/>
      <c r="S462" s="59"/>
      <c r="T462" s="59"/>
      <c r="U462" s="59"/>
      <c r="V462" s="181">
        <f t="shared" si="185"/>
        <v>0</v>
      </c>
      <c r="W462" s="181">
        <f t="shared" si="186"/>
        <v>0</v>
      </c>
      <c r="X462" s="181">
        <f t="shared" si="187"/>
        <v>0</v>
      </c>
      <c r="Y462" s="181">
        <f t="shared" si="188"/>
        <v>0</v>
      </c>
      <c r="Z462" s="181">
        <f t="shared" si="189"/>
        <v>0</v>
      </c>
      <c r="AA462" s="181">
        <f t="shared" si="190"/>
        <v>0</v>
      </c>
      <c r="AB462" s="181">
        <f t="shared" si="191"/>
        <v>0</v>
      </c>
      <c r="AC462" s="181">
        <f t="shared" si="192"/>
        <v>0</v>
      </c>
      <c r="AD462" s="181">
        <f t="shared" si="193"/>
        <v>0</v>
      </c>
      <c r="AE462" s="181">
        <f t="shared" si="194"/>
        <v>0</v>
      </c>
      <c r="AF462" s="500">
        <f t="shared" si="184"/>
        <v>0</v>
      </c>
      <c r="AG462" s="572">
        <f t="shared" si="195"/>
        <v>0</v>
      </c>
      <c r="AH462" s="217">
        <f t="shared" si="183"/>
        <v>0</v>
      </c>
      <c r="AI462" s="236" t="s">
        <v>6</v>
      </c>
    </row>
    <row r="463" spans="2:35" hidden="1" x14ac:dyDescent="0.2">
      <c r="B463" s="123">
        <v>43</v>
      </c>
      <c r="C463" s="36"/>
      <c r="D463" s="36"/>
      <c r="E463" s="31"/>
      <c r="F463" s="56"/>
      <c r="G463" s="31"/>
      <c r="H463" s="31"/>
      <c r="I463" s="31"/>
      <c r="J463" s="31"/>
      <c r="K463" s="31"/>
      <c r="L463" s="31"/>
      <c r="M463" s="31"/>
      <c r="N463" s="31"/>
      <c r="O463" s="31"/>
      <c r="P463" s="31"/>
      <c r="Q463" s="125"/>
      <c r="R463" s="124"/>
      <c r="S463" s="59"/>
      <c r="T463" s="59"/>
      <c r="U463" s="59"/>
      <c r="V463" s="181">
        <f t="shared" si="185"/>
        <v>0</v>
      </c>
      <c r="W463" s="181">
        <f t="shared" si="186"/>
        <v>0</v>
      </c>
      <c r="X463" s="181">
        <f t="shared" si="187"/>
        <v>0</v>
      </c>
      <c r="Y463" s="181">
        <f t="shared" si="188"/>
        <v>0</v>
      </c>
      <c r="Z463" s="181">
        <f t="shared" si="189"/>
        <v>0</v>
      </c>
      <c r="AA463" s="181">
        <f t="shared" si="190"/>
        <v>0</v>
      </c>
      <c r="AB463" s="181">
        <f t="shared" si="191"/>
        <v>0</v>
      </c>
      <c r="AC463" s="181">
        <f t="shared" si="192"/>
        <v>0</v>
      </c>
      <c r="AD463" s="181">
        <f t="shared" si="193"/>
        <v>0</v>
      </c>
      <c r="AE463" s="181">
        <f t="shared" si="194"/>
        <v>0</v>
      </c>
      <c r="AF463" s="500">
        <f t="shared" si="184"/>
        <v>0</v>
      </c>
      <c r="AG463" s="572">
        <f t="shared" si="195"/>
        <v>0</v>
      </c>
      <c r="AH463" s="217">
        <f t="shared" si="183"/>
        <v>0</v>
      </c>
      <c r="AI463" s="236" t="s">
        <v>6</v>
      </c>
    </row>
    <row r="464" spans="2:35" hidden="1" x14ac:dyDescent="0.2">
      <c r="B464" s="123">
        <v>44</v>
      </c>
      <c r="C464" s="36"/>
      <c r="D464" s="36"/>
      <c r="E464" s="31"/>
      <c r="F464" s="56"/>
      <c r="G464" s="31"/>
      <c r="H464" s="31"/>
      <c r="I464" s="31"/>
      <c r="J464" s="31"/>
      <c r="K464" s="31"/>
      <c r="L464" s="31"/>
      <c r="M464" s="31"/>
      <c r="N464" s="31"/>
      <c r="O464" s="31"/>
      <c r="P464" s="31"/>
      <c r="Q464" s="125"/>
      <c r="R464" s="124"/>
      <c r="S464" s="59"/>
      <c r="T464" s="59"/>
      <c r="U464" s="59"/>
      <c r="V464" s="181">
        <f t="shared" si="185"/>
        <v>0</v>
      </c>
      <c r="W464" s="181">
        <f t="shared" si="186"/>
        <v>0</v>
      </c>
      <c r="X464" s="181">
        <f t="shared" si="187"/>
        <v>0</v>
      </c>
      <c r="Y464" s="181">
        <f t="shared" si="188"/>
        <v>0</v>
      </c>
      <c r="Z464" s="181">
        <f t="shared" si="189"/>
        <v>0</v>
      </c>
      <c r="AA464" s="181">
        <f t="shared" si="190"/>
        <v>0</v>
      </c>
      <c r="AB464" s="181">
        <f t="shared" si="191"/>
        <v>0</v>
      </c>
      <c r="AC464" s="181">
        <f t="shared" si="192"/>
        <v>0</v>
      </c>
      <c r="AD464" s="181">
        <f t="shared" si="193"/>
        <v>0</v>
      </c>
      <c r="AE464" s="181">
        <f t="shared" si="194"/>
        <v>0</v>
      </c>
      <c r="AF464" s="500">
        <f t="shared" si="184"/>
        <v>0</v>
      </c>
      <c r="AG464" s="572">
        <f t="shared" si="195"/>
        <v>0</v>
      </c>
      <c r="AH464" s="217">
        <f t="shared" si="183"/>
        <v>0</v>
      </c>
      <c r="AI464" s="236" t="s">
        <v>6</v>
      </c>
    </row>
    <row r="465" spans="2:35" hidden="1" x14ac:dyDescent="0.2">
      <c r="B465" s="123">
        <v>45</v>
      </c>
      <c r="C465" s="36"/>
      <c r="D465" s="36"/>
      <c r="E465" s="31"/>
      <c r="F465" s="56"/>
      <c r="G465" s="31"/>
      <c r="H465" s="31"/>
      <c r="I465" s="31"/>
      <c r="J465" s="31"/>
      <c r="K465" s="31"/>
      <c r="L465" s="31"/>
      <c r="M465" s="31"/>
      <c r="N465" s="31"/>
      <c r="O465" s="31"/>
      <c r="P465" s="31"/>
      <c r="Q465" s="125"/>
      <c r="R465" s="124"/>
      <c r="S465" s="59"/>
      <c r="T465" s="59"/>
      <c r="U465" s="59"/>
      <c r="V465" s="181">
        <f t="shared" si="185"/>
        <v>0</v>
      </c>
      <c r="W465" s="181">
        <f t="shared" si="186"/>
        <v>0</v>
      </c>
      <c r="X465" s="181">
        <f t="shared" si="187"/>
        <v>0</v>
      </c>
      <c r="Y465" s="181">
        <f t="shared" si="188"/>
        <v>0</v>
      </c>
      <c r="Z465" s="181">
        <f t="shared" si="189"/>
        <v>0</v>
      </c>
      <c r="AA465" s="181">
        <f t="shared" si="190"/>
        <v>0</v>
      </c>
      <c r="AB465" s="181">
        <f t="shared" si="191"/>
        <v>0</v>
      </c>
      <c r="AC465" s="181">
        <f t="shared" si="192"/>
        <v>0</v>
      </c>
      <c r="AD465" s="181">
        <f t="shared" si="193"/>
        <v>0</v>
      </c>
      <c r="AE465" s="181">
        <f t="shared" si="194"/>
        <v>0</v>
      </c>
      <c r="AF465" s="500">
        <f t="shared" si="184"/>
        <v>0</v>
      </c>
      <c r="AG465" s="572">
        <f t="shared" si="195"/>
        <v>0</v>
      </c>
      <c r="AH465" s="217">
        <f t="shared" si="183"/>
        <v>0</v>
      </c>
      <c r="AI465" s="236" t="s">
        <v>6</v>
      </c>
    </row>
    <row r="466" spans="2:35" hidden="1" x14ac:dyDescent="0.2">
      <c r="B466" s="123">
        <v>46</v>
      </c>
      <c r="C466" s="36"/>
      <c r="D466" s="36"/>
      <c r="E466" s="31"/>
      <c r="F466" s="56"/>
      <c r="G466" s="31"/>
      <c r="H466" s="31"/>
      <c r="I466" s="31"/>
      <c r="J466" s="31"/>
      <c r="K466" s="31"/>
      <c r="L466" s="31"/>
      <c r="M466" s="31"/>
      <c r="N466" s="31"/>
      <c r="O466" s="31"/>
      <c r="P466" s="31"/>
      <c r="Q466" s="125"/>
      <c r="R466" s="124"/>
      <c r="S466" s="59"/>
      <c r="T466" s="59"/>
      <c r="U466" s="59"/>
      <c r="V466" s="181">
        <f t="shared" si="185"/>
        <v>0</v>
      </c>
      <c r="W466" s="181">
        <f t="shared" si="186"/>
        <v>0</v>
      </c>
      <c r="X466" s="181">
        <f t="shared" si="187"/>
        <v>0</v>
      </c>
      <c r="Y466" s="181">
        <f t="shared" si="188"/>
        <v>0</v>
      </c>
      <c r="Z466" s="181">
        <f t="shared" si="189"/>
        <v>0</v>
      </c>
      <c r="AA466" s="181">
        <f t="shared" si="190"/>
        <v>0</v>
      </c>
      <c r="AB466" s="181">
        <f t="shared" si="191"/>
        <v>0</v>
      </c>
      <c r="AC466" s="181">
        <f t="shared" si="192"/>
        <v>0</v>
      </c>
      <c r="AD466" s="181">
        <f t="shared" si="193"/>
        <v>0</v>
      </c>
      <c r="AE466" s="181">
        <f t="shared" si="194"/>
        <v>0</v>
      </c>
      <c r="AF466" s="500">
        <f t="shared" si="184"/>
        <v>0</v>
      </c>
      <c r="AG466" s="572">
        <f t="shared" si="195"/>
        <v>0</v>
      </c>
      <c r="AH466" s="217">
        <f t="shared" si="183"/>
        <v>0</v>
      </c>
      <c r="AI466" s="236" t="s">
        <v>6</v>
      </c>
    </row>
    <row r="467" spans="2:35" hidden="1" x14ac:dyDescent="0.2">
      <c r="B467" s="123">
        <v>47</v>
      </c>
      <c r="C467" s="36"/>
      <c r="D467" s="36"/>
      <c r="E467" s="31"/>
      <c r="F467" s="56"/>
      <c r="G467" s="31"/>
      <c r="H467" s="31"/>
      <c r="I467" s="31"/>
      <c r="J467" s="31"/>
      <c r="K467" s="31"/>
      <c r="L467" s="31"/>
      <c r="M467" s="31"/>
      <c r="N467" s="31"/>
      <c r="O467" s="31"/>
      <c r="P467" s="31"/>
      <c r="Q467" s="125"/>
      <c r="R467" s="124"/>
      <c r="S467" s="59"/>
      <c r="T467" s="59"/>
      <c r="U467" s="59"/>
      <c r="V467" s="181">
        <f t="shared" si="185"/>
        <v>0</v>
      </c>
      <c r="W467" s="181">
        <f t="shared" si="186"/>
        <v>0</v>
      </c>
      <c r="X467" s="181">
        <f t="shared" si="187"/>
        <v>0</v>
      </c>
      <c r="Y467" s="181">
        <f t="shared" si="188"/>
        <v>0</v>
      </c>
      <c r="Z467" s="181">
        <f t="shared" si="189"/>
        <v>0</v>
      </c>
      <c r="AA467" s="181">
        <f t="shared" si="190"/>
        <v>0</v>
      </c>
      <c r="AB467" s="181">
        <f t="shared" si="191"/>
        <v>0</v>
      </c>
      <c r="AC467" s="181">
        <f t="shared" si="192"/>
        <v>0</v>
      </c>
      <c r="AD467" s="181">
        <f t="shared" si="193"/>
        <v>0</v>
      </c>
      <c r="AE467" s="181">
        <f t="shared" si="194"/>
        <v>0</v>
      </c>
      <c r="AF467" s="500">
        <f t="shared" si="184"/>
        <v>0</v>
      </c>
      <c r="AG467" s="572">
        <f t="shared" si="195"/>
        <v>0</v>
      </c>
      <c r="AH467" s="217">
        <f t="shared" si="183"/>
        <v>0</v>
      </c>
      <c r="AI467" s="236" t="s">
        <v>6</v>
      </c>
    </row>
    <row r="468" spans="2:35" hidden="1" x14ac:dyDescent="0.2">
      <c r="B468" s="123">
        <v>48</v>
      </c>
      <c r="C468" s="36"/>
      <c r="D468" s="36"/>
      <c r="E468" s="31"/>
      <c r="F468" s="56"/>
      <c r="G468" s="31"/>
      <c r="H468" s="31"/>
      <c r="I468" s="31"/>
      <c r="J468" s="31"/>
      <c r="K468" s="31"/>
      <c r="L468" s="31"/>
      <c r="M468" s="31"/>
      <c r="N468" s="31"/>
      <c r="O468" s="31"/>
      <c r="P468" s="31"/>
      <c r="Q468" s="125"/>
      <c r="R468" s="124"/>
      <c r="S468" s="59"/>
      <c r="T468" s="59"/>
      <c r="U468" s="59"/>
      <c r="V468" s="181">
        <f t="shared" si="185"/>
        <v>0</v>
      </c>
      <c r="W468" s="181">
        <f t="shared" si="186"/>
        <v>0</v>
      </c>
      <c r="X468" s="181">
        <f t="shared" si="187"/>
        <v>0</v>
      </c>
      <c r="Y468" s="181">
        <f t="shared" si="188"/>
        <v>0</v>
      </c>
      <c r="Z468" s="181">
        <f t="shared" si="189"/>
        <v>0</v>
      </c>
      <c r="AA468" s="181">
        <f t="shared" si="190"/>
        <v>0</v>
      </c>
      <c r="AB468" s="181">
        <f t="shared" si="191"/>
        <v>0</v>
      </c>
      <c r="AC468" s="181">
        <f t="shared" si="192"/>
        <v>0</v>
      </c>
      <c r="AD468" s="181">
        <f t="shared" si="193"/>
        <v>0</v>
      </c>
      <c r="AE468" s="181">
        <f t="shared" si="194"/>
        <v>0</v>
      </c>
      <c r="AF468" s="500">
        <f t="shared" si="184"/>
        <v>0</v>
      </c>
      <c r="AG468" s="572">
        <f t="shared" si="195"/>
        <v>0</v>
      </c>
      <c r="AH468" s="217">
        <f t="shared" si="183"/>
        <v>0</v>
      </c>
      <c r="AI468" s="236" t="s">
        <v>6</v>
      </c>
    </row>
    <row r="469" spans="2:35" hidden="1" x14ac:dyDescent="0.2">
      <c r="B469" s="123">
        <v>49</v>
      </c>
      <c r="C469" s="36"/>
      <c r="D469" s="36"/>
      <c r="E469" s="31"/>
      <c r="F469" s="56"/>
      <c r="G469" s="31"/>
      <c r="H469" s="31"/>
      <c r="I469" s="31"/>
      <c r="J469" s="31"/>
      <c r="K469" s="31"/>
      <c r="L469" s="31"/>
      <c r="M469" s="31"/>
      <c r="N469" s="31"/>
      <c r="O469" s="31"/>
      <c r="P469" s="31"/>
      <c r="Q469" s="125"/>
      <c r="R469" s="124"/>
      <c r="S469" s="59"/>
      <c r="T469" s="59"/>
      <c r="U469" s="59"/>
      <c r="V469" s="181">
        <f t="shared" si="185"/>
        <v>0</v>
      </c>
      <c r="W469" s="181">
        <f t="shared" si="186"/>
        <v>0</v>
      </c>
      <c r="X469" s="181">
        <f t="shared" si="187"/>
        <v>0</v>
      </c>
      <c r="Y469" s="181">
        <f t="shared" si="188"/>
        <v>0</v>
      </c>
      <c r="Z469" s="181">
        <f t="shared" si="189"/>
        <v>0</v>
      </c>
      <c r="AA469" s="181">
        <f t="shared" si="190"/>
        <v>0</v>
      </c>
      <c r="AB469" s="181">
        <f t="shared" si="191"/>
        <v>0</v>
      </c>
      <c r="AC469" s="181">
        <f t="shared" si="192"/>
        <v>0</v>
      </c>
      <c r="AD469" s="181">
        <f t="shared" si="193"/>
        <v>0</v>
      </c>
      <c r="AE469" s="181">
        <f t="shared" si="194"/>
        <v>0</v>
      </c>
      <c r="AF469" s="500">
        <f t="shared" si="184"/>
        <v>0</v>
      </c>
      <c r="AG469" s="572">
        <f t="shared" si="195"/>
        <v>0</v>
      </c>
      <c r="AH469" s="217">
        <f t="shared" si="183"/>
        <v>0</v>
      </c>
      <c r="AI469" s="236" t="s">
        <v>6</v>
      </c>
    </row>
    <row r="470" spans="2:35" hidden="1" x14ac:dyDescent="0.2">
      <c r="B470" s="123">
        <v>50</v>
      </c>
      <c r="C470" s="36"/>
      <c r="D470" s="36"/>
      <c r="E470" s="31"/>
      <c r="F470" s="56"/>
      <c r="G470" s="31"/>
      <c r="H470" s="31"/>
      <c r="I470" s="31"/>
      <c r="J470" s="31"/>
      <c r="K470" s="31"/>
      <c r="L470" s="31"/>
      <c r="M470" s="31"/>
      <c r="N470" s="31"/>
      <c r="O470" s="31"/>
      <c r="P470" s="31"/>
      <c r="Q470" s="125"/>
      <c r="R470" s="124"/>
      <c r="S470" s="59"/>
      <c r="T470" s="59"/>
      <c r="U470" s="59"/>
      <c r="V470" s="181">
        <f t="shared" si="185"/>
        <v>0</v>
      </c>
      <c r="W470" s="181">
        <f t="shared" si="186"/>
        <v>0</v>
      </c>
      <c r="X470" s="181">
        <f t="shared" si="187"/>
        <v>0</v>
      </c>
      <c r="Y470" s="181">
        <f t="shared" si="188"/>
        <v>0</v>
      </c>
      <c r="Z470" s="181">
        <f t="shared" si="189"/>
        <v>0</v>
      </c>
      <c r="AA470" s="181">
        <f t="shared" si="190"/>
        <v>0</v>
      </c>
      <c r="AB470" s="181">
        <f t="shared" si="191"/>
        <v>0</v>
      </c>
      <c r="AC470" s="181">
        <f t="shared" si="192"/>
        <v>0</v>
      </c>
      <c r="AD470" s="181">
        <f t="shared" si="193"/>
        <v>0</v>
      </c>
      <c r="AE470" s="181">
        <f t="shared" si="194"/>
        <v>0</v>
      </c>
      <c r="AF470" s="500">
        <f t="shared" si="184"/>
        <v>0</v>
      </c>
      <c r="AG470" s="572">
        <f t="shared" si="195"/>
        <v>0</v>
      </c>
      <c r="AH470" s="217">
        <f t="shared" si="183"/>
        <v>0</v>
      </c>
      <c r="AI470" s="236" t="s">
        <v>6</v>
      </c>
    </row>
    <row r="471" spans="2:35" hidden="1" x14ac:dyDescent="0.2">
      <c r="B471" s="123">
        <v>51</v>
      </c>
      <c r="C471" s="36"/>
      <c r="D471" s="36"/>
      <c r="E471" s="31"/>
      <c r="F471" s="56"/>
      <c r="G471" s="31"/>
      <c r="H471" s="31"/>
      <c r="I471" s="31"/>
      <c r="J471" s="31"/>
      <c r="K471" s="31"/>
      <c r="L471" s="31"/>
      <c r="M471" s="31"/>
      <c r="N471" s="31"/>
      <c r="O471" s="31"/>
      <c r="P471" s="31"/>
      <c r="Q471" s="125"/>
      <c r="R471" s="124"/>
      <c r="S471" s="59"/>
      <c r="T471" s="59"/>
      <c r="U471" s="59"/>
      <c r="V471" s="181">
        <f t="shared" si="185"/>
        <v>0</v>
      </c>
      <c r="W471" s="181">
        <f t="shared" si="186"/>
        <v>0</v>
      </c>
      <c r="X471" s="181">
        <f t="shared" si="187"/>
        <v>0</v>
      </c>
      <c r="Y471" s="181">
        <f t="shared" si="188"/>
        <v>0</v>
      </c>
      <c r="Z471" s="181">
        <f t="shared" si="189"/>
        <v>0</v>
      </c>
      <c r="AA471" s="181">
        <f t="shared" si="190"/>
        <v>0</v>
      </c>
      <c r="AB471" s="181">
        <f t="shared" si="191"/>
        <v>0</v>
      </c>
      <c r="AC471" s="181">
        <f t="shared" si="192"/>
        <v>0</v>
      </c>
      <c r="AD471" s="181">
        <f t="shared" si="193"/>
        <v>0</v>
      </c>
      <c r="AE471" s="181">
        <f t="shared" si="194"/>
        <v>0</v>
      </c>
      <c r="AF471" s="500">
        <f t="shared" si="184"/>
        <v>0</v>
      </c>
      <c r="AG471" s="572">
        <f t="shared" si="195"/>
        <v>0</v>
      </c>
      <c r="AH471" s="217">
        <f t="shared" si="183"/>
        <v>0</v>
      </c>
      <c r="AI471" s="236" t="s">
        <v>6</v>
      </c>
    </row>
    <row r="472" spans="2:35" hidden="1" x14ac:dyDescent="0.2">
      <c r="B472" s="123">
        <v>52</v>
      </c>
      <c r="C472" s="36"/>
      <c r="D472" s="36"/>
      <c r="E472" s="31"/>
      <c r="F472" s="56"/>
      <c r="G472" s="31"/>
      <c r="H472" s="31"/>
      <c r="I472" s="31"/>
      <c r="J472" s="31"/>
      <c r="K472" s="31"/>
      <c r="L472" s="31"/>
      <c r="M472" s="31"/>
      <c r="N472" s="31"/>
      <c r="O472" s="31"/>
      <c r="P472" s="31"/>
      <c r="Q472" s="125"/>
      <c r="R472" s="124"/>
      <c r="S472" s="59"/>
      <c r="T472" s="59"/>
      <c r="U472" s="59"/>
      <c r="V472" s="181">
        <f t="shared" si="185"/>
        <v>0</v>
      </c>
      <c r="W472" s="181">
        <f t="shared" si="186"/>
        <v>0</v>
      </c>
      <c r="X472" s="181">
        <f t="shared" si="187"/>
        <v>0</v>
      </c>
      <c r="Y472" s="181">
        <f t="shared" si="188"/>
        <v>0</v>
      </c>
      <c r="Z472" s="181">
        <f t="shared" si="189"/>
        <v>0</v>
      </c>
      <c r="AA472" s="181">
        <f t="shared" si="190"/>
        <v>0</v>
      </c>
      <c r="AB472" s="181">
        <f t="shared" si="191"/>
        <v>0</v>
      </c>
      <c r="AC472" s="181">
        <f t="shared" si="192"/>
        <v>0</v>
      </c>
      <c r="AD472" s="181">
        <f t="shared" si="193"/>
        <v>0</v>
      </c>
      <c r="AE472" s="181">
        <f t="shared" si="194"/>
        <v>0</v>
      </c>
      <c r="AF472" s="500">
        <f t="shared" si="184"/>
        <v>0</v>
      </c>
      <c r="AG472" s="572">
        <f t="shared" si="195"/>
        <v>0</v>
      </c>
      <c r="AH472" s="217">
        <f t="shared" si="183"/>
        <v>0</v>
      </c>
      <c r="AI472" s="236" t="s">
        <v>6</v>
      </c>
    </row>
    <row r="473" spans="2:35" hidden="1" x14ac:dyDescent="0.2">
      <c r="B473" s="123">
        <v>53</v>
      </c>
      <c r="C473" s="36"/>
      <c r="D473" s="36"/>
      <c r="E473" s="31"/>
      <c r="F473" s="56"/>
      <c r="G473" s="31"/>
      <c r="H473" s="31"/>
      <c r="I473" s="31"/>
      <c r="J473" s="31"/>
      <c r="K473" s="31"/>
      <c r="L473" s="31"/>
      <c r="M473" s="31"/>
      <c r="N473" s="31"/>
      <c r="O473" s="31"/>
      <c r="P473" s="31"/>
      <c r="Q473" s="125"/>
      <c r="R473" s="124"/>
      <c r="S473" s="59"/>
      <c r="T473" s="59"/>
      <c r="U473" s="59"/>
      <c r="V473" s="181">
        <f t="shared" si="185"/>
        <v>0</v>
      </c>
      <c r="W473" s="181">
        <f t="shared" si="186"/>
        <v>0</v>
      </c>
      <c r="X473" s="181">
        <f t="shared" si="187"/>
        <v>0</v>
      </c>
      <c r="Y473" s="181">
        <f t="shared" si="188"/>
        <v>0</v>
      </c>
      <c r="Z473" s="181">
        <f t="shared" si="189"/>
        <v>0</v>
      </c>
      <c r="AA473" s="181">
        <f t="shared" si="190"/>
        <v>0</v>
      </c>
      <c r="AB473" s="181">
        <f t="shared" si="191"/>
        <v>0</v>
      </c>
      <c r="AC473" s="181">
        <f t="shared" si="192"/>
        <v>0</v>
      </c>
      <c r="AD473" s="181">
        <f t="shared" si="193"/>
        <v>0</v>
      </c>
      <c r="AE473" s="181">
        <f t="shared" si="194"/>
        <v>0</v>
      </c>
      <c r="AF473" s="500">
        <f t="shared" si="184"/>
        <v>0</v>
      </c>
      <c r="AG473" s="572">
        <f t="shared" si="195"/>
        <v>0</v>
      </c>
      <c r="AH473" s="217">
        <f t="shared" si="183"/>
        <v>0</v>
      </c>
      <c r="AI473" s="236" t="s">
        <v>6</v>
      </c>
    </row>
    <row r="474" spans="2:35" hidden="1" x14ac:dyDescent="0.2">
      <c r="B474" s="123">
        <v>54</v>
      </c>
      <c r="C474" s="36"/>
      <c r="D474" s="36"/>
      <c r="E474" s="31"/>
      <c r="F474" s="56"/>
      <c r="G474" s="31"/>
      <c r="H474" s="31"/>
      <c r="I474" s="31"/>
      <c r="J474" s="31"/>
      <c r="K474" s="31"/>
      <c r="L474" s="31"/>
      <c r="M474" s="31"/>
      <c r="N474" s="31"/>
      <c r="O474" s="31"/>
      <c r="P474" s="31"/>
      <c r="Q474" s="125"/>
      <c r="R474" s="124"/>
      <c r="S474" s="59"/>
      <c r="T474" s="59"/>
      <c r="U474" s="59"/>
      <c r="V474" s="181">
        <f t="shared" si="185"/>
        <v>0</v>
      </c>
      <c r="W474" s="181">
        <f t="shared" si="186"/>
        <v>0</v>
      </c>
      <c r="X474" s="181">
        <f t="shared" si="187"/>
        <v>0</v>
      </c>
      <c r="Y474" s="181">
        <f t="shared" si="188"/>
        <v>0</v>
      </c>
      <c r="Z474" s="181">
        <f t="shared" si="189"/>
        <v>0</v>
      </c>
      <c r="AA474" s="181">
        <f t="shared" si="190"/>
        <v>0</v>
      </c>
      <c r="AB474" s="181">
        <f t="shared" si="191"/>
        <v>0</v>
      </c>
      <c r="AC474" s="181">
        <f t="shared" si="192"/>
        <v>0</v>
      </c>
      <c r="AD474" s="181">
        <f t="shared" si="193"/>
        <v>0</v>
      </c>
      <c r="AE474" s="181">
        <f t="shared" si="194"/>
        <v>0</v>
      </c>
      <c r="AF474" s="500">
        <f t="shared" si="184"/>
        <v>0</v>
      </c>
      <c r="AG474" s="572">
        <f t="shared" si="195"/>
        <v>0</v>
      </c>
      <c r="AH474" s="217">
        <f t="shared" si="183"/>
        <v>0</v>
      </c>
      <c r="AI474" s="236" t="s">
        <v>6</v>
      </c>
    </row>
    <row r="475" spans="2:35" hidden="1" x14ac:dyDescent="0.2">
      <c r="B475" s="123">
        <v>55</v>
      </c>
      <c r="C475" s="36"/>
      <c r="D475" s="36"/>
      <c r="E475" s="31"/>
      <c r="F475" s="56"/>
      <c r="G475" s="31"/>
      <c r="H475" s="31"/>
      <c r="I475" s="31"/>
      <c r="J475" s="31"/>
      <c r="K475" s="31"/>
      <c r="L475" s="31"/>
      <c r="M475" s="31"/>
      <c r="N475" s="31"/>
      <c r="O475" s="31"/>
      <c r="P475" s="31"/>
      <c r="Q475" s="125"/>
      <c r="R475" s="124"/>
      <c r="S475" s="59"/>
      <c r="T475" s="59"/>
      <c r="U475" s="59"/>
      <c r="V475" s="181">
        <f t="shared" si="185"/>
        <v>0</v>
      </c>
      <c r="W475" s="181">
        <f t="shared" si="186"/>
        <v>0</v>
      </c>
      <c r="X475" s="181">
        <f t="shared" si="187"/>
        <v>0</v>
      </c>
      <c r="Y475" s="181">
        <f t="shared" si="188"/>
        <v>0</v>
      </c>
      <c r="Z475" s="181">
        <f t="shared" si="189"/>
        <v>0</v>
      </c>
      <c r="AA475" s="181">
        <f t="shared" si="190"/>
        <v>0</v>
      </c>
      <c r="AB475" s="181">
        <f t="shared" si="191"/>
        <v>0</v>
      </c>
      <c r="AC475" s="181">
        <f t="shared" si="192"/>
        <v>0</v>
      </c>
      <c r="AD475" s="181">
        <f t="shared" si="193"/>
        <v>0</v>
      </c>
      <c r="AE475" s="181">
        <f t="shared" si="194"/>
        <v>0</v>
      </c>
      <c r="AF475" s="500">
        <f t="shared" si="184"/>
        <v>0</v>
      </c>
      <c r="AG475" s="572">
        <f t="shared" si="195"/>
        <v>0</v>
      </c>
      <c r="AH475" s="217">
        <f t="shared" si="183"/>
        <v>0</v>
      </c>
      <c r="AI475" s="236" t="s">
        <v>6</v>
      </c>
    </row>
    <row r="476" spans="2:35" hidden="1" x14ac:dyDescent="0.2">
      <c r="B476" s="123">
        <v>56</v>
      </c>
      <c r="C476" s="36"/>
      <c r="D476" s="36"/>
      <c r="E476" s="31"/>
      <c r="F476" s="56"/>
      <c r="G476" s="31"/>
      <c r="H476" s="31"/>
      <c r="I476" s="31"/>
      <c r="J476" s="31"/>
      <c r="K476" s="31"/>
      <c r="L476" s="31"/>
      <c r="M476" s="31"/>
      <c r="N476" s="31"/>
      <c r="O476" s="31"/>
      <c r="P476" s="31"/>
      <c r="Q476" s="125"/>
      <c r="R476" s="124"/>
      <c r="S476" s="59"/>
      <c r="T476" s="59"/>
      <c r="U476" s="59"/>
      <c r="V476" s="181">
        <f t="shared" si="185"/>
        <v>0</v>
      </c>
      <c r="W476" s="181">
        <f t="shared" si="186"/>
        <v>0</v>
      </c>
      <c r="X476" s="181">
        <f t="shared" si="187"/>
        <v>0</v>
      </c>
      <c r="Y476" s="181">
        <f t="shared" si="188"/>
        <v>0</v>
      </c>
      <c r="Z476" s="181">
        <f t="shared" si="189"/>
        <v>0</v>
      </c>
      <c r="AA476" s="181">
        <f t="shared" si="190"/>
        <v>0</v>
      </c>
      <c r="AB476" s="181">
        <f t="shared" si="191"/>
        <v>0</v>
      </c>
      <c r="AC476" s="181">
        <f t="shared" si="192"/>
        <v>0</v>
      </c>
      <c r="AD476" s="181">
        <f t="shared" si="193"/>
        <v>0</v>
      </c>
      <c r="AE476" s="181">
        <f t="shared" si="194"/>
        <v>0</v>
      </c>
      <c r="AF476" s="500">
        <f t="shared" si="184"/>
        <v>0</v>
      </c>
      <c r="AG476" s="572">
        <f t="shared" si="195"/>
        <v>0</v>
      </c>
      <c r="AH476" s="217">
        <f t="shared" si="183"/>
        <v>0</v>
      </c>
      <c r="AI476" s="236" t="s">
        <v>6</v>
      </c>
    </row>
    <row r="477" spans="2:35" hidden="1" x14ac:dyDescent="0.2">
      <c r="B477" s="123">
        <v>57</v>
      </c>
      <c r="C477" s="36"/>
      <c r="D477" s="36"/>
      <c r="E477" s="31"/>
      <c r="F477" s="56"/>
      <c r="G477" s="31"/>
      <c r="H477" s="31"/>
      <c r="I477" s="31"/>
      <c r="J477" s="31"/>
      <c r="K477" s="31"/>
      <c r="L477" s="31"/>
      <c r="M477" s="31"/>
      <c r="N477" s="31"/>
      <c r="O477" s="31"/>
      <c r="P477" s="31"/>
      <c r="Q477" s="125"/>
      <c r="R477" s="124"/>
      <c r="S477" s="59"/>
      <c r="T477" s="59"/>
      <c r="U477" s="59"/>
      <c r="V477" s="181">
        <f t="shared" si="185"/>
        <v>0</v>
      </c>
      <c r="W477" s="181">
        <f t="shared" si="186"/>
        <v>0</v>
      </c>
      <c r="X477" s="181">
        <f t="shared" si="187"/>
        <v>0</v>
      </c>
      <c r="Y477" s="181">
        <f t="shared" si="188"/>
        <v>0</v>
      </c>
      <c r="Z477" s="181">
        <f t="shared" si="189"/>
        <v>0</v>
      </c>
      <c r="AA477" s="181">
        <f t="shared" si="190"/>
        <v>0</v>
      </c>
      <c r="AB477" s="181">
        <f t="shared" si="191"/>
        <v>0</v>
      </c>
      <c r="AC477" s="181">
        <f t="shared" si="192"/>
        <v>0</v>
      </c>
      <c r="AD477" s="181">
        <f t="shared" si="193"/>
        <v>0</v>
      </c>
      <c r="AE477" s="181">
        <f t="shared" si="194"/>
        <v>0</v>
      </c>
      <c r="AF477" s="500">
        <f t="shared" si="184"/>
        <v>0</v>
      </c>
      <c r="AG477" s="572">
        <f t="shared" si="195"/>
        <v>0</v>
      </c>
      <c r="AH477" s="217">
        <f t="shared" si="183"/>
        <v>0</v>
      </c>
      <c r="AI477" s="236" t="s">
        <v>6</v>
      </c>
    </row>
    <row r="478" spans="2:35" hidden="1" x14ac:dyDescent="0.2">
      <c r="B478" s="123">
        <v>58</v>
      </c>
      <c r="C478" s="36"/>
      <c r="D478" s="36"/>
      <c r="E478" s="31"/>
      <c r="F478" s="56"/>
      <c r="G478" s="31"/>
      <c r="H478" s="31"/>
      <c r="I478" s="31"/>
      <c r="J478" s="31"/>
      <c r="K478" s="31"/>
      <c r="L478" s="31"/>
      <c r="M478" s="31"/>
      <c r="N478" s="31"/>
      <c r="O478" s="31"/>
      <c r="P478" s="31"/>
      <c r="Q478" s="125"/>
      <c r="R478" s="124"/>
      <c r="S478" s="59"/>
      <c r="T478" s="59"/>
      <c r="U478" s="59"/>
      <c r="V478" s="181">
        <f t="shared" si="185"/>
        <v>0</v>
      </c>
      <c r="W478" s="181">
        <f t="shared" si="186"/>
        <v>0</v>
      </c>
      <c r="X478" s="181">
        <f t="shared" si="187"/>
        <v>0</v>
      </c>
      <c r="Y478" s="181">
        <f t="shared" si="188"/>
        <v>0</v>
      </c>
      <c r="Z478" s="181">
        <f t="shared" si="189"/>
        <v>0</v>
      </c>
      <c r="AA478" s="181">
        <f t="shared" si="190"/>
        <v>0</v>
      </c>
      <c r="AB478" s="181">
        <f t="shared" si="191"/>
        <v>0</v>
      </c>
      <c r="AC478" s="181">
        <f t="shared" si="192"/>
        <v>0</v>
      </c>
      <c r="AD478" s="181">
        <f t="shared" si="193"/>
        <v>0</v>
      </c>
      <c r="AE478" s="181">
        <f t="shared" si="194"/>
        <v>0</v>
      </c>
      <c r="AF478" s="500">
        <f t="shared" si="184"/>
        <v>0</v>
      </c>
      <c r="AG478" s="572">
        <f t="shared" si="195"/>
        <v>0</v>
      </c>
      <c r="AH478" s="217">
        <f t="shared" si="183"/>
        <v>0</v>
      </c>
      <c r="AI478" s="236" t="s">
        <v>6</v>
      </c>
    </row>
    <row r="479" spans="2:35" hidden="1" x14ac:dyDescent="0.2">
      <c r="B479" s="123">
        <v>59</v>
      </c>
      <c r="C479" s="36"/>
      <c r="D479" s="36"/>
      <c r="E479" s="31"/>
      <c r="F479" s="56"/>
      <c r="G479" s="31"/>
      <c r="H479" s="31"/>
      <c r="I479" s="31"/>
      <c r="J479" s="31"/>
      <c r="K479" s="31"/>
      <c r="L479" s="31"/>
      <c r="M479" s="31"/>
      <c r="N479" s="31"/>
      <c r="O479" s="31"/>
      <c r="P479" s="31"/>
      <c r="Q479" s="125"/>
      <c r="R479" s="124"/>
      <c r="S479" s="59"/>
      <c r="T479" s="59"/>
      <c r="U479" s="59"/>
      <c r="V479" s="181">
        <f t="shared" si="185"/>
        <v>0</v>
      </c>
      <c r="W479" s="181">
        <f t="shared" si="186"/>
        <v>0</v>
      </c>
      <c r="X479" s="181">
        <f t="shared" si="187"/>
        <v>0</v>
      </c>
      <c r="Y479" s="181">
        <f t="shared" si="188"/>
        <v>0</v>
      </c>
      <c r="Z479" s="181">
        <f t="shared" si="189"/>
        <v>0</v>
      </c>
      <c r="AA479" s="181">
        <f t="shared" si="190"/>
        <v>0</v>
      </c>
      <c r="AB479" s="181">
        <f t="shared" si="191"/>
        <v>0</v>
      </c>
      <c r="AC479" s="181">
        <f t="shared" si="192"/>
        <v>0</v>
      </c>
      <c r="AD479" s="181">
        <f t="shared" si="193"/>
        <v>0</v>
      </c>
      <c r="AE479" s="181">
        <f t="shared" si="194"/>
        <v>0</v>
      </c>
      <c r="AF479" s="500">
        <f t="shared" si="184"/>
        <v>0</v>
      </c>
      <c r="AG479" s="572">
        <f t="shared" si="195"/>
        <v>0</v>
      </c>
      <c r="AH479" s="217">
        <f t="shared" si="183"/>
        <v>0</v>
      </c>
      <c r="AI479" s="236" t="s">
        <v>6</v>
      </c>
    </row>
    <row r="480" spans="2:35" hidden="1" x14ac:dyDescent="0.2">
      <c r="B480" s="123">
        <v>60</v>
      </c>
      <c r="C480" s="36"/>
      <c r="D480" s="36"/>
      <c r="E480" s="31"/>
      <c r="F480" s="56"/>
      <c r="G480" s="31"/>
      <c r="H480" s="31"/>
      <c r="I480" s="31"/>
      <c r="J480" s="31"/>
      <c r="K480" s="31"/>
      <c r="L480" s="31"/>
      <c r="M480" s="31"/>
      <c r="N480" s="31"/>
      <c r="O480" s="31"/>
      <c r="P480" s="31"/>
      <c r="Q480" s="125"/>
      <c r="R480" s="124"/>
      <c r="S480" s="59"/>
      <c r="T480" s="59"/>
      <c r="U480" s="59"/>
      <c r="V480" s="181">
        <f t="shared" si="185"/>
        <v>0</v>
      </c>
      <c r="W480" s="181">
        <f t="shared" si="186"/>
        <v>0</v>
      </c>
      <c r="X480" s="181">
        <f t="shared" si="187"/>
        <v>0</v>
      </c>
      <c r="Y480" s="181">
        <f t="shared" si="188"/>
        <v>0</v>
      </c>
      <c r="Z480" s="181">
        <f t="shared" si="189"/>
        <v>0</v>
      </c>
      <c r="AA480" s="181">
        <f t="shared" si="190"/>
        <v>0</v>
      </c>
      <c r="AB480" s="181">
        <f t="shared" si="191"/>
        <v>0</v>
      </c>
      <c r="AC480" s="181">
        <f t="shared" si="192"/>
        <v>0</v>
      </c>
      <c r="AD480" s="181">
        <f t="shared" si="193"/>
        <v>0</v>
      </c>
      <c r="AE480" s="181">
        <f t="shared" si="194"/>
        <v>0</v>
      </c>
      <c r="AF480" s="500">
        <f t="shared" si="184"/>
        <v>0</v>
      </c>
      <c r="AG480" s="572">
        <f t="shared" si="195"/>
        <v>0</v>
      </c>
      <c r="AH480" s="217">
        <f t="shared" si="183"/>
        <v>0</v>
      </c>
      <c r="AI480" s="236" t="s">
        <v>6</v>
      </c>
    </row>
    <row r="481" spans="2:35" hidden="1" x14ac:dyDescent="0.2">
      <c r="B481" s="123">
        <v>61</v>
      </c>
      <c r="C481" s="36"/>
      <c r="D481" s="36"/>
      <c r="E481" s="31"/>
      <c r="F481" s="56"/>
      <c r="G481" s="31"/>
      <c r="H481" s="31"/>
      <c r="I481" s="31"/>
      <c r="J481" s="31"/>
      <c r="K481" s="31"/>
      <c r="L481" s="31"/>
      <c r="M481" s="31"/>
      <c r="N481" s="31"/>
      <c r="O481" s="31"/>
      <c r="P481" s="31"/>
      <c r="Q481" s="125"/>
      <c r="R481" s="124"/>
      <c r="S481" s="59"/>
      <c r="T481" s="59"/>
      <c r="U481" s="59"/>
      <c r="V481" s="181">
        <f t="shared" si="185"/>
        <v>0</v>
      </c>
      <c r="W481" s="181">
        <f t="shared" si="186"/>
        <v>0</v>
      </c>
      <c r="X481" s="181">
        <f t="shared" si="187"/>
        <v>0</v>
      </c>
      <c r="Y481" s="181">
        <f t="shared" si="188"/>
        <v>0</v>
      </c>
      <c r="Z481" s="181">
        <f t="shared" si="189"/>
        <v>0</v>
      </c>
      <c r="AA481" s="181">
        <f t="shared" si="190"/>
        <v>0</v>
      </c>
      <c r="AB481" s="181">
        <f t="shared" si="191"/>
        <v>0</v>
      </c>
      <c r="AC481" s="181">
        <f t="shared" si="192"/>
        <v>0</v>
      </c>
      <c r="AD481" s="181">
        <f t="shared" si="193"/>
        <v>0</v>
      </c>
      <c r="AE481" s="181">
        <f t="shared" si="194"/>
        <v>0</v>
      </c>
      <c r="AF481" s="500">
        <f t="shared" si="184"/>
        <v>0</v>
      </c>
      <c r="AG481" s="572">
        <f t="shared" si="195"/>
        <v>0</v>
      </c>
      <c r="AH481" s="217">
        <f t="shared" si="183"/>
        <v>0</v>
      </c>
      <c r="AI481" s="236" t="s">
        <v>6</v>
      </c>
    </row>
    <row r="482" spans="2:35" hidden="1" x14ac:dyDescent="0.2">
      <c r="B482" s="123">
        <v>62</v>
      </c>
      <c r="C482" s="36"/>
      <c r="D482" s="36"/>
      <c r="E482" s="31"/>
      <c r="F482" s="56"/>
      <c r="G482" s="31"/>
      <c r="H482" s="31"/>
      <c r="I482" s="31"/>
      <c r="J482" s="31"/>
      <c r="K482" s="31"/>
      <c r="L482" s="31"/>
      <c r="M482" s="31"/>
      <c r="N482" s="31"/>
      <c r="O482" s="31"/>
      <c r="P482" s="31"/>
      <c r="Q482" s="125"/>
      <c r="R482" s="124"/>
      <c r="S482" s="59"/>
      <c r="T482" s="59"/>
      <c r="U482" s="59"/>
      <c r="V482" s="181">
        <f t="shared" si="185"/>
        <v>0</v>
      </c>
      <c r="W482" s="181">
        <f t="shared" si="186"/>
        <v>0</v>
      </c>
      <c r="X482" s="181">
        <f t="shared" si="187"/>
        <v>0</v>
      </c>
      <c r="Y482" s="181">
        <f t="shared" si="188"/>
        <v>0</v>
      </c>
      <c r="Z482" s="181">
        <f t="shared" si="189"/>
        <v>0</v>
      </c>
      <c r="AA482" s="181">
        <f t="shared" si="190"/>
        <v>0</v>
      </c>
      <c r="AB482" s="181">
        <f t="shared" si="191"/>
        <v>0</v>
      </c>
      <c r="AC482" s="181">
        <f t="shared" si="192"/>
        <v>0</v>
      </c>
      <c r="AD482" s="181">
        <f t="shared" si="193"/>
        <v>0</v>
      </c>
      <c r="AE482" s="181">
        <f t="shared" si="194"/>
        <v>0</v>
      </c>
      <c r="AF482" s="500">
        <f t="shared" si="184"/>
        <v>0</v>
      </c>
      <c r="AG482" s="572">
        <f t="shared" si="195"/>
        <v>0</v>
      </c>
      <c r="AH482" s="217">
        <f t="shared" si="183"/>
        <v>0</v>
      </c>
      <c r="AI482" s="236" t="s">
        <v>6</v>
      </c>
    </row>
    <row r="483" spans="2:35" hidden="1" x14ac:dyDescent="0.2">
      <c r="B483" s="123">
        <v>63</v>
      </c>
      <c r="C483" s="36"/>
      <c r="D483" s="36"/>
      <c r="E483" s="31"/>
      <c r="F483" s="56"/>
      <c r="G483" s="31"/>
      <c r="H483" s="31"/>
      <c r="I483" s="31"/>
      <c r="J483" s="31"/>
      <c r="K483" s="31"/>
      <c r="L483" s="31"/>
      <c r="M483" s="31"/>
      <c r="N483" s="31"/>
      <c r="O483" s="31"/>
      <c r="P483" s="31"/>
      <c r="Q483" s="125"/>
      <c r="R483" s="124"/>
      <c r="S483" s="59"/>
      <c r="T483" s="59"/>
      <c r="U483" s="59"/>
      <c r="V483" s="181">
        <f t="shared" si="185"/>
        <v>0</v>
      </c>
      <c r="W483" s="181">
        <f t="shared" si="186"/>
        <v>0</v>
      </c>
      <c r="X483" s="181">
        <f t="shared" si="187"/>
        <v>0</v>
      </c>
      <c r="Y483" s="181">
        <f t="shared" si="188"/>
        <v>0</v>
      </c>
      <c r="Z483" s="181">
        <f t="shared" si="189"/>
        <v>0</v>
      </c>
      <c r="AA483" s="181">
        <f t="shared" si="190"/>
        <v>0</v>
      </c>
      <c r="AB483" s="181">
        <f t="shared" si="191"/>
        <v>0</v>
      </c>
      <c r="AC483" s="181">
        <f t="shared" si="192"/>
        <v>0</v>
      </c>
      <c r="AD483" s="181">
        <f t="shared" si="193"/>
        <v>0</v>
      </c>
      <c r="AE483" s="181">
        <f t="shared" si="194"/>
        <v>0</v>
      </c>
      <c r="AF483" s="500">
        <f t="shared" si="184"/>
        <v>0</v>
      </c>
      <c r="AG483" s="572">
        <f t="shared" si="195"/>
        <v>0</v>
      </c>
      <c r="AH483" s="217">
        <f t="shared" si="183"/>
        <v>0</v>
      </c>
      <c r="AI483" s="236" t="s">
        <v>6</v>
      </c>
    </row>
    <row r="484" spans="2:35" hidden="1" x14ac:dyDescent="0.2">
      <c r="B484" s="123">
        <v>64</v>
      </c>
      <c r="C484" s="36"/>
      <c r="D484" s="36"/>
      <c r="E484" s="31"/>
      <c r="F484" s="56"/>
      <c r="G484" s="31"/>
      <c r="H484" s="31"/>
      <c r="I484" s="31"/>
      <c r="J484" s="31"/>
      <c r="K484" s="31"/>
      <c r="L484" s="31"/>
      <c r="M484" s="31"/>
      <c r="N484" s="31"/>
      <c r="O484" s="31"/>
      <c r="P484" s="31"/>
      <c r="Q484" s="125"/>
      <c r="R484" s="124"/>
      <c r="S484" s="59"/>
      <c r="T484" s="59"/>
      <c r="U484" s="59"/>
      <c r="V484" s="181">
        <f t="shared" si="185"/>
        <v>0</v>
      </c>
      <c r="W484" s="181">
        <f t="shared" si="186"/>
        <v>0</v>
      </c>
      <c r="X484" s="181">
        <f t="shared" si="187"/>
        <v>0</v>
      </c>
      <c r="Y484" s="181">
        <f t="shared" si="188"/>
        <v>0</v>
      </c>
      <c r="Z484" s="181">
        <f t="shared" si="189"/>
        <v>0</v>
      </c>
      <c r="AA484" s="181">
        <f t="shared" si="190"/>
        <v>0</v>
      </c>
      <c r="AB484" s="181">
        <f t="shared" si="191"/>
        <v>0</v>
      </c>
      <c r="AC484" s="181">
        <f t="shared" si="192"/>
        <v>0</v>
      </c>
      <c r="AD484" s="181">
        <f t="shared" si="193"/>
        <v>0</v>
      </c>
      <c r="AE484" s="181">
        <f t="shared" si="194"/>
        <v>0</v>
      </c>
      <c r="AF484" s="500">
        <f t="shared" si="184"/>
        <v>0</v>
      </c>
      <c r="AG484" s="572">
        <f t="shared" si="195"/>
        <v>0</v>
      </c>
      <c r="AH484" s="217">
        <f t="shared" si="183"/>
        <v>0</v>
      </c>
      <c r="AI484" s="236" t="s">
        <v>6</v>
      </c>
    </row>
    <row r="485" spans="2:35" hidden="1" x14ac:dyDescent="0.2">
      <c r="B485" s="123">
        <v>65</v>
      </c>
      <c r="C485" s="36"/>
      <c r="D485" s="36"/>
      <c r="E485" s="31"/>
      <c r="F485" s="56"/>
      <c r="G485" s="31"/>
      <c r="H485" s="31"/>
      <c r="I485" s="31"/>
      <c r="J485" s="31"/>
      <c r="K485" s="31"/>
      <c r="L485" s="31"/>
      <c r="M485" s="31"/>
      <c r="N485" s="31"/>
      <c r="O485" s="31"/>
      <c r="P485" s="31"/>
      <c r="Q485" s="125"/>
      <c r="R485" s="124"/>
      <c r="S485" s="59"/>
      <c r="T485" s="59"/>
      <c r="U485" s="59"/>
      <c r="V485" s="181">
        <f t="shared" si="185"/>
        <v>0</v>
      </c>
      <c r="W485" s="181">
        <f t="shared" si="186"/>
        <v>0</v>
      </c>
      <c r="X485" s="181">
        <f t="shared" si="187"/>
        <v>0</v>
      </c>
      <c r="Y485" s="181">
        <f t="shared" si="188"/>
        <v>0</v>
      </c>
      <c r="Z485" s="181">
        <f t="shared" si="189"/>
        <v>0</v>
      </c>
      <c r="AA485" s="181">
        <f t="shared" si="190"/>
        <v>0</v>
      </c>
      <c r="AB485" s="181">
        <f t="shared" si="191"/>
        <v>0</v>
      </c>
      <c r="AC485" s="181">
        <f t="shared" si="192"/>
        <v>0</v>
      </c>
      <c r="AD485" s="181">
        <f t="shared" si="193"/>
        <v>0</v>
      </c>
      <c r="AE485" s="181">
        <f t="shared" si="194"/>
        <v>0</v>
      </c>
      <c r="AF485" s="500">
        <f t="shared" si="184"/>
        <v>0</v>
      </c>
      <c r="AG485" s="572">
        <f t="shared" ref="AG485:AG516" si="196">SUM(G485:P485)</f>
        <v>0</v>
      </c>
      <c r="AH485" s="217">
        <f t="shared" ref="AH485:AH548" si="197">IFERROR($AF485/SUM($AF$7,$AF$210,$AF$313,$AF$366,$AF$419,$AF$622),0)</f>
        <v>0</v>
      </c>
      <c r="AI485" s="236" t="s">
        <v>6</v>
      </c>
    </row>
    <row r="486" spans="2:35" hidden="1" x14ac:dyDescent="0.2">
      <c r="B486" s="123">
        <v>66</v>
      </c>
      <c r="C486" s="36"/>
      <c r="D486" s="36"/>
      <c r="E486" s="31"/>
      <c r="F486" s="56"/>
      <c r="G486" s="31"/>
      <c r="H486" s="31"/>
      <c r="I486" s="31"/>
      <c r="J486" s="31"/>
      <c r="K486" s="31"/>
      <c r="L486" s="31"/>
      <c r="M486" s="31"/>
      <c r="N486" s="31"/>
      <c r="O486" s="31"/>
      <c r="P486" s="31"/>
      <c r="Q486" s="125"/>
      <c r="R486" s="124"/>
      <c r="S486" s="59"/>
      <c r="T486" s="59"/>
      <c r="U486" s="59"/>
      <c r="V486" s="181">
        <f t="shared" si="185"/>
        <v>0</v>
      </c>
      <c r="W486" s="181">
        <f t="shared" si="186"/>
        <v>0</v>
      </c>
      <c r="X486" s="181">
        <f t="shared" si="187"/>
        <v>0</v>
      </c>
      <c r="Y486" s="181">
        <f t="shared" si="188"/>
        <v>0</v>
      </c>
      <c r="Z486" s="181">
        <f t="shared" si="189"/>
        <v>0</v>
      </c>
      <c r="AA486" s="181">
        <f t="shared" si="190"/>
        <v>0</v>
      </c>
      <c r="AB486" s="181">
        <f t="shared" si="191"/>
        <v>0</v>
      </c>
      <c r="AC486" s="181">
        <f t="shared" si="192"/>
        <v>0</v>
      </c>
      <c r="AD486" s="181">
        <f t="shared" si="193"/>
        <v>0</v>
      </c>
      <c r="AE486" s="181">
        <f t="shared" si="194"/>
        <v>0</v>
      </c>
      <c r="AF486" s="500">
        <f t="shared" si="184"/>
        <v>0</v>
      </c>
      <c r="AG486" s="572">
        <f t="shared" si="196"/>
        <v>0</v>
      </c>
      <c r="AH486" s="217">
        <f t="shared" si="197"/>
        <v>0</v>
      </c>
      <c r="AI486" s="236" t="s">
        <v>6</v>
      </c>
    </row>
    <row r="487" spans="2:35" hidden="1" x14ac:dyDescent="0.2">
      <c r="B487" s="123">
        <v>67</v>
      </c>
      <c r="C487" s="36"/>
      <c r="D487" s="36"/>
      <c r="E487" s="31"/>
      <c r="F487" s="56"/>
      <c r="G487" s="31"/>
      <c r="H487" s="31"/>
      <c r="I487" s="31"/>
      <c r="J487" s="31"/>
      <c r="K487" s="31"/>
      <c r="L487" s="31"/>
      <c r="M487" s="31"/>
      <c r="N487" s="31"/>
      <c r="O487" s="31"/>
      <c r="P487" s="31"/>
      <c r="Q487" s="125"/>
      <c r="R487" s="124"/>
      <c r="S487" s="59"/>
      <c r="T487" s="59"/>
      <c r="U487" s="59"/>
      <c r="V487" s="181">
        <f t="shared" si="185"/>
        <v>0</v>
      </c>
      <c r="W487" s="181">
        <f t="shared" si="186"/>
        <v>0</v>
      </c>
      <c r="X487" s="181">
        <f t="shared" si="187"/>
        <v>0</v>
      </c>
      <c r="Y487" s="181">
        <f t="shared" si="188"/>
        <v>0</v>
      </c>
      <c r="Z487" s="181">
        <f t="shared" si="189"/>
        <v>0</v>
      </c>
      <c r="AA487" s="181">
        <f t="shared" si="190"/>
        <v>0</v>
      </c>
      <c r="AB487" s="181">
        <f t="shared" si="191"/>
        <v>0</v>
      </c>
      <c r="AC487" s="181">
        <f t="shared" si="192"/>
        <v>0</v>
      </c>
      <c r="AD487" s="181">
        <f t="shared" si="193"/>
        <v>0</v>
      </c>
      <c r="AE487" s="181">
        <f t="shared" si="194"/>
        <v>0</v>
      </c>
      <c r="AF487" s="500">
        <f t="shared" ref="AF487:AF550" si="198">SUM(V487:AE487)</f>
        <v>0</v>
      </c>
      <c r="AG487" s="572">
        <f t="shared" si="196"/>
        <v>0</v>
      </c>
      <c r="AH487" s="217">
        <f t="shared" si="197"/>
        <v>0</v>
      </c>
      <c r="AI487" s="236" t="s">
        <v>6</v>
      </c>
    </row>
    <row r="488" spans="2:35" hidden="1" x14ac:dyDescent="0.2">
      <c r="B488" s="123">
        <v>68</v>
      </c>
      <c r="C488" s="36"/>
      <c r="D488" s="36"/>
      <c r="E488" s="31"/>
      <c r="F488" s="56"/>
      <c r="G488" s="31"/>
      <c r="H488" s="31"/>
      <c r="I488" s="31"/>
      <c r="J488" s="31"/>
      <c r="K488" s="31"/>
      <c r="L488" s="31"/>
      <c r="M488" s="31"/>
      <c r="N488" s="31"/>
      <c r="O488" s="31"/>
      <c r="P488" s="31"/>
      <c r="Q488" s="125"/>
      <c r="R488" s="124"/>
      <c r="S488" s="59"/>
      <c r="T488" s="59"/>
      <c r="U488" s="59"/>
      <c r="V488" s="181">
        <f t="shared" si="185"/>
        <v>0</v>
      </c>
      <c r="W488" s="181">
        <f t="shared" si="186"/>
        <v>0</v>
      </c>
      <c r="X488" s="181">
        <f t="shared" si="187"/>
        <v>0</v>
      </c>
      <c r="Y488" s="181">
        <f t="shared" si="188"/>
        <v>0</v>
      </c>
      <c r="Z488" s="181">
        <f t="shared" si="189"/>
        <v>0</v>
      </c>
      <c r="AA488" s="181">
        <f t="shared" si="190"/>
        <v>0</v>
      </c>
      <c r="AB488" s="181">
        <f t="shared" si="191"/>
        <v>0</v>
      </c>
      <c r="AC488" s="181">
        <f t="shared" si="192"/>
        <v>0</v>
      </c>
      <c r="AD488" s="181">
        <f t="shared" si="193"/>
        <v>0</v>
      </c>
      <c r="AE488" s="181">
        <f t="shared" si="194"/>
        <v>0</v>
      </c>
      <c r="AF488" s="500">
        <f t="shared" si="198"/>
        <v>0</v>
      </c>
      <c r="AG488" s="572">
        <f t="shared" si="196"/>
        <v>0</v>
      </c>
      <c r="AH488" s="217">
        <f t="shared" si="197"/>
        <v>0</v>
      </c>
      <c r="AI488" s="236" t="s">
        <v>6</v>
      </c>
    </row>
    <row r="489" spans="2:35" hidden="1" x14ac:dyDescent="0.2">
      <c r="B489" s="123">
        <v>69</v>
      </c>
      <c r="C489" s="36"/>
      <c r="D489" s="36"/>
      <c r="E489" s="31"/>
      <c r="F489" s="56"/>
      <c r="G489" s="31"/>
      <c r="H489" s="31"/>
      <c r="I489" s="31"/>
      <c r="J489" s="31"/>
      <c r="K489" s="31"/>
      <c r="L489" s="31"/>
      <c r="M489" s="31"/>
      <c r="N489" s="31"/>
      <c r="O489" s="31"/>
      <c r="P489" s="31"/>
      <c r="Q489" s="125"/>
      <c r="R489" s="124"/>
      <c r="S489" s="59"/>
      <c r="T489" s="59"/>
      <c r="U489" s="59"/>
      <c r="V489" s="181">
        <f t="shared" si="185"/>
        <v>0</v>
      </c>
      <c r="W489" s="181">
        <f t="shared" si="186"/>
        <v>0</v>
      </c>
      <c r="X489" s="181">
        <f t="shared" si="187"/>
        <v>0</v>
      </c>
      <c r="Y489" s="181">
        <f t="shared" si="188"/>
        <v>0</v>
      </c>
      <c r="Z489" s="181">
        <f t="shared" si="189"/>
        <v>0</v>
      </c>
      <c r="AA489" s="181">
        <f t="shared" si="190"/>
        <v>0</v>
      </c>
      <c r="AB489" s="181">
        <f t="shared" si="191"/>
        <v>0</v>
      </c>
      <c r="AC489" s="181">
        <f t="shared" si="192"/>
        <v>0</v>
      </c>
      <c r="AD489" s="181">
        <f t="shared" si="193"/>
        <v>0</v>
      </c>
      <c r="AE489" s="181">
        <f t="shared" si="194"/>
        <v>0</v>
      </c>
      <c r="AF489" s="500">
        <f t="shared" si="198"/>
        <v>0</v>
      </c>
      <c r="AG489" s="572">
        <f t="shared" si="196"/>
        <v>0</v>
      </c>
      <c r="AH489" s="217">
        <f t="shared" si="197"/>
        <v>0</v>
      </c>
      <c r="AI489" s="236" t="s">
        <v>6</v>
      </c>
    </row>
    <row r="490" spans="2:35" hidden="1" x14ac:dyDescent="0.2">
      <c r="B490" s="123">
        <v>70</v>
      </c>
      <c r="C490" s="36"/>
      <c r="D490" s="36"/>
      <c r="E490" s="31"/>
      <c r="F490" s="56"/>
      <c r="G490" s="31"/>
      <c r="H490" s="31"/>
      <c r="I490" s="31"/>
      <c r="J490" s="31"/>
      <c r="K490" s="31"/>
      <c r="L490" s="31"/>
      <c r="M490" s="31"/>
      <c r="N490" s="31"/>
      <c r="O490" s="31"/>
      <c r="P490" s="31"/>
      <c r="Q490" s="125"/>
      <c r="R490" s="124"/>
      <c r="S490" s="59"/>
      <c r="T490" s="59"/>
      <c r="U490" s="59"/>
      <c r="V490" s="181">
        <f t="shared" si="185"/>
        <v>0</v>
      </c>
      <c r="W490" s="181">
        <f t="shared" si="186"/>
        <v>0</v>
      </c>
      <c r="X490" s="181">
        <f t="shared" si="187"/>
        <v>0</v>
      </c>
      <c r="Y490" s="181">
        <f t="shared" si="188"/>
        <v>0</v>
      </c>
      <c r="Z490" s="181">
        <f t="shared" si="189"/>
        <v>0</v>
      </c>
      <c r="AA490" s="181">
        <f t="shared" si="190"/>
        <v>0</v>
      </c>
      <c r="AB490" s="181">
        <f t="shared" si="191"/>
        <v>0</v>
      </c>
      <c r="AC490" s="181">
        <f t="shared" si="192"/>
        <v>0</v>
      </c>
      <c r="AD490" s="181">
        <f t="shared" si="193"/>
        <v>0</v>
      </c>
      <c r="AE490" s="181">
        <f t="shared" si="194"/>
        <v>0</v>
      </c>
      <c r="AF490" s="500">
        <f t="shared" si="198"/>
        <v>0</v>
      </c>
      <c r="AG490" s="572">
        <f t="shared" si="196"/>
        <v>0</v>
      </c>
      <c r="AH490" s="217">
        <f t="shared" si="197"/>
        <v>0</v>
      </c>
      <c r="AI490" s="236" t="s">
        <v>6</v>
      </c>
    </row>
    <row r="491" spans="2:35" hidden="1" x14ac:dyDescent="0.2">
      <c r="B491" s="123">
        <v>71</v>
      </c>
      <c r="C491" s="36"/>
      <c r="D491" s="36"/>
      <c r="E491" s="31"/>
      <c r="F491" s="56"/>
      <c r="G491" s="31"/>
      <c r="H491" s="31"/>
      <c r="I491" s="31"/>
      <c r="J491" s="31"/>
      <c r="K491" s="31"/>
      <c r="L491" s="31"/>
      <c r="M491" s="31"/>
      <c r="N491" s="31"/>
      <c r="O491" s="31"/>
      <c r="P491" s="31"/>
      <c r="Q491" s="125"/>
      <c r="R491" s="124"/>
      <c r="S491" s="59"/>
      <c r="T491" s="59"/>
      <c r="U491" s="59"/>
      <c r="V491" s="181">
        <f t="shared" si="185"/>
        <v>0</v>
      </c>
      <c r="W491" s="181">
        <f t="shared" si="186"/>
        <v>0</v>
      </c>
      <c r="X491" s="181">
        <f t="shared" si="187"/>
        <v>0</v>
      </c>
      <c r="Y491" s="181">
        <f t="shared" si="188"/>
        <v>0</v>
      </c>
      <c r="Z491" s="181">
        <f t="shared" si="189"/>
        <v>0</v>
      </c>
      <c r="AA491" s="181">
        <f t="shared" si="190"/>
        <v>0</v>
      </c>
      <c r="AB491" s="181">
        <f t="shared" si="191"/>
        <v>0</v>
      </c>
      <c r="AC491" s="181">
        <f t="shared" si="192"/>
        <v>0</v>
      </c>
      <c r="AD491" s="181">
        <f t="shared" si="193"/>
        <v>0</v>
      </c>
      <c r="AE491" s="181">
        <f t="shared" si="194"/>
        <v>0</v>
      </c>
      <c r="AF491" s="500">
        <f t="shared" si="198"/>
        <v>0</v>
      </c>
      <c r="AG491" s="572">
        <f t="shared" si="196"/>
        <v>0</v>
      </c>
      <c r="AH491" s="217">
        <f t="shared" si="197"/>
        <v>0</v>
      </c>
      <c r="AI491" s="236" t="s">
        <v>6</v>
      </c>
    </row>
    <row r="492" spans="2:35" hidden="1" x14ac:dyDescent="0.2">
      <c r="B492" s="123">
        <v>72</v>
      </c>
      <c r="C492" s="36"/>
      <c r="D492" s="36"/>
      <c r="E492" s="31"/>
      <c r="F492" s="56"/>
      <c r="G492" s="31"/>
      <c r="H492" s="31"/>
      <c r="I492" s="31"/>
      <c r="J492" s="31"/>
      <c r="K492" s="31"/>
      <c r="L492" s="31"/>
      <c r="M492" s="31"/>
      <c r="N492" s="31"/>
      <c r="O492" s="31"/>
      <c r="P492" s="31"/>
      <c r="Q492" s="125"/>
      <c r="R492" s="124"/>
      <c r="S492" s="59"/>
      <c r="T492" s="59"/>
      <c r="U492" s="59"/>
      <c r="V492" s="181">
        <f t="shared" si="185"/>
        <v>0</v>
      </c>
      <c r="W492" s="181">
        <f t="shared" si="186"/>
        <v>0</v>
      </c>
      <c r="X492" s="181">
        <f t="shared" si="187"/>
        <v>0</v>
      </c>
      <c r="Y492" s="181">
        <f t="shared" si="188"/>
        <v>0</v>
      </c>
      <c r="Z492" s="181">
        <f t="shared" si="189"/>
        <v>0</v>
      </c>
      <c r="AA492" s="181">
        <f t="shared" si="190"/>
        <v>0</v>
      </c>
      <c r="AB492" s="181">
        <f t="shared" si="191"/>
        <v>0</v>
      </c>
      <c r="AC492" s="181">
        <f t="shared" si="192"/>
        <v>0</v>
      </c>
      <c r="AD492" s="181">
        <f t="shared" si="193"/>
        <v>0</v>
      </c>
      <c r="AE492" s="181">
        <f t="shared" si="194"/>
        <v>0</v>
      </c>
      <c r="AF492" s="500">
        <f t="shared" si="198"/>
        <v>0</v>
      </c>
      <c r="AG492" s="572">
        <f t="shared" si="196"/>
        <v>0</v>
      </c>
      <c r="AH492" s="217">
        <f t="shared" si="197"/>
        <v>0</v>
      </c>
      <c r="AI492" s="236" t="s">
        <v>6</v>
      </c>
    </row>
    <row r="493" spans="2:35" hidden="1" x14ac:dyDescent="0.2">
      <c r="B493" s="123">
        <v>73</v>
      </c>
      <c r="C493" s="36"/>
      <c r="D493" s="36"/>
      <c r="E493" s="31"/>
      <c r="F493" s="56"/>
      <c r="G493" s="31"/>
      <c r="H493" s="31"/>
      <c r="I493" s="31"/>
      <c r="J493" s="31"/>
      <c r="K493" s="31"/>
      <c r="L493" s="31"/>
      <c r="M493" s="31"/>
      <c r="N493" s="31"/>
      <c r="O493" s="31"/>
      <c r="P493" s="31"/>
      <c r="Q493" s="125"/>
      <c r="R493" s="124"/>
      <c r="S493" s="59"/>
      <c r="T493" s="59"/>
      <c r="U493" s="59"/>
      <c r="V493" s="181">
        <f t="shared" si="185"/>
        <v>0</v>
      </c>
      <c r="W493" s="181">
        <f t="shared" si="186"/>
        <v>0</v>
      </c>
      <c r="X493" s="181">
        <f t="shared" si="187"/>
        <v>0</v>
      </c>
      <c r="Y493" s="181">
        <f t="shared" si="188"/>
        <v>0</v>
      </c>
      <c r="Z493" s="181">
        <f t="shared" si="189"/>
        <v>0</v>
      </c>
      <c r="AA493" s="181">
        <f t="shared" si="190"/>
        <v>0</v>
      </c>
      <c r="AB493" s="181">
        <f t="shared" si="191"/>
        <v>0</v>
      </c>
      <c r="AC493" s="181">
        <f t="shared" si="192"/>
        <v>0</v>
      </c>
      <c r="AD493" s="181">
        <f t="shared" si="193"/>
        <v>0</v>
      </c>
      <c r="AE493" s="181">
        <f t="shared" si="194"/>
        <v>0</v>
      </c>
      <c r="AF493" s="500">
        <f t="shared" si="198"/>
        <v>0</v>
      </c>
      <c r="AG493" s="572">
        <f t="shared" si="196"/>
        <v>0</v>
      </c>
      <c r="AH493" s="217">
        <f t="shared" si="197"/>
        <v>0</v>
      </c>
      <c r="AI493" s="236" t="s">
        <v>6</v>
      </c>
    </row>
    <row r="494" spans="2:35" hidden="1" x14ac:dyDescent="0.2">
      <c r="B494" s="123">
        <v>74</v>
      </c>
      <c r="C494" s="36"/>
      <c r="D494" s="36"/>
      <c r="E494" s="31"/>
      <c r="F494" s="56"/>
      <c r="G494" s="31"/>
      <c r="H494" s="31"/>
      <c r="I494" s="31"/>
      <c r="J494" s="31"/>
      <c r="K494" s="31"/>
      <c r="L494" s="31"/>
      <c r="M494" s="31"/>
      <c r="N494" s="31"/>
      <c r="O494" s="31"/>
      <c r="P494" s="31"/>
      <c r="Q494" s="125"/>
      <c r="R494" s="124"/>
      <c r="S494" s="59"/>
      <c r="T494" s="59"/>
      <c r="U494" s="59"/>
      <c r="V494" s="181">
        <f t="shared" si="185"/>
        <v>0</v>
      </c>
      <c r="W494" s="181">
        <f t="shared" si="186"/>
        <v>0</v>
      </c>
      <c r="X494" s="181">
        <f t="shared" si="187"/>
        <v>0</v>
      </c>
      <c r="Y494" s="181">
        <f t="shared" si="188"/>
        <v>0</v>
      </c>
      <c r="Z494" s="181">
        <f t="shared" si="189"/>
        <v>0</v>
      </c>
      <c r="AA494" s="181">
        <f t="shared" si="190"/>
        <v>0</v>
      </c>
      <c r="AB494" s="181">
        <f t="shared" si="191"/>
        <v>0</v>
      </c>
      <c r="AC494" s="181">
        <f t="shared" si="192"/>
        <v>0</v>
      </c>
      <c r="AD494" s="181">
        <f t="shared" si="193"/>
        <v>0</v>
      </c>
      <c r="AE494" s="181">
        <f t="shared" si="194"/>
        <v>0</v>
      </c>
      <c r="AF494" s="500">
        <f t="shared" si="198"/>
        <v>0</v>
      </c>
      <c r="AG494" s="572">
        <f t="shared" si="196"/>
        <v>0</v>
      </c>
      <c r="AH494" s="217">
        <f t="shared" si="197"/>
        <v>0</v>
      </c>
      <c r="AI494" s="236" t="s">
        <v>6</v>
      </c>
    </row>
    <row r="495" spans="2:35" hidden="1" x14ac:dyDescent="0.2">
      <c r="B495" s="123">
        <v>75</v>
      </c>
      <c r="C495" s="36"/>
      <c r="D495" s="36"/>
      <c r="E495" s="31"/>
      <c r="F495" s="56"/>
      <c r="G495" s="31"/>
      <c r="H495" s="31"/>
      <c r="I495" s="31"/>
      <c r="J495" s="31"/>
      <c r="K495" s="31"/>
      <c r="L495" s="31"/>
      <c r="M495" s="31"/>
      <c r="N495" s="31"/>
      <c r="O495" s="31"/>
      <c r="P495" s="31"/>
      <c r="Q495" s="125"/>
      <c r="R495" s="124"/>
      <c r="S495" s="59"/>
      <c r="T495" s="59"/>
      <c r="U495" s="59"/>
      <c r="V495" s="181">
        <f t="shared" si="185"/>
        <v>0</v>
      </c>
      <c r="W495" s="181">
        <f t="shared" si="186"/>
        <v>0</v>
      </c>
      <c r="X495" s="181">
        <f t="shared" si="187"/>
        <v>0</v>
      </c>
      <c r="Y495" s="181">
        <f t="shared" si="188"/>
        <v>0</v>
      </c>
      <c r="Z495" s="181">
        <f t="shared" si="189"/>
        <v>0</v>
      </c>
      <c r="AA495" s="181">
        <f t="shared" si="190"/>
        <v>0</v>
      </c>
      <c r="AB495" s="181">
        <f t="shared" si="191"/>
        <v>0</v>
      </c>
      <c r="AC495" s="181">
        <f t="shared" si="192"/>
        <v>0</v>
      </c>
      <c r="AD495" s="181">
        <f t="shared" si="193"/>
        <v>0</v>
      </c>
      <c r="AE495" s="181">
        <f t="shared" si="194"/>
        <v>0</v>
      </c>
      <c r="AF495" s="500">
        <f t="shared" si="198"/>
        <v>0</v>
      </c>
      <c r="AG495" s="572">
        <f t="shared" si="196"/>
        <v>0</v>
      </c>
      <c r="AH495" s="217">
        <f t="shared" si="197"/>
        <v>0</v>
      </c>
      <c r="AI495" s="236" t="s">
        <v>6</v>
      </c>
    </row>
    <row r="496" spans="2:35" hidden="1" x14ac:dyDescent="0.2">
      <c r="B496" s="123">
        <v>76</v>
      </c>
      <c r="C496" s="36"/>
      <c r="D496" s="36"/>
      <c r="E496" s="31"/>
      <c r="F496" s="56"/>
      <c r="G496" s="31"/>
      <c r="H496" s="31"/>
      <c r="I496" s="31"/>
      <c r="J496" s="31"/>
      <c r="K496" s="31"/>
      <c r="L496" s="31"/>
      <c r="M496" s="31"/>
      <c r="N496" s="31"/>
      <c r="O496" s="31"/>
      <c r="P496" s="31"/>
      <c r="Q496" s="125"/>
      <c r="R496" s="124"/>
      <c r="S496" s="59"/>
      <c r="T496" s="59"/>
      <c r="U496" s="59"/>
      <c r="V496" s="181">
        <f t="shared" si="185"/>
        <v>0</v>
      </c>
      <c r="W496" s="181">
        <f t="shared" si="186"/>
        <v>0</v>
      </c>
      <c r="X496" s="181">
        <f t="shared" si="187"/>
        <v>0</v>
      </c>
      <c r="Y496" s="181">
        <f t="shared" si="188"/>
        <v>0</v>
      </c>
      <c r="Z496" s="181">
        <f t="shared" si="189"/>
        <v>0</v>
      </c>
      <c r="AA496" s="181">
        <f t="shared" si="190"/>
        <v>0</v>
      </c>
      <c r="AB496" s="181">
        <f t="shared" si="191"/>
        <v>0</v>
      </c>
      <c r="AC496" s="181">
        <f t="shared" si="192"/>
        <v>0</v>
      </c>
      <c r="AD496" s="181">
        <f t="shared" si="193"/>
        <v>0</v>
      </c>
      <c r="AE496" s="181">
        <f t="shared" si="194"/>
        <v>0</v>
      </c>
      <c r="AF496" s="500">
        <f t="shared" si="198"/>
        <v>0</v>
      </c>
      <c r="AG496" s="572">
        <f t="shared" si="196"/>
        <v>0</v>
      </c>
      <c r="AH496" s="217">
        <f t="shared" si="197"/>
        <v>0</v>
      </c>
      <c r="AI496" s="236" t="s">
        <v>6</v>
      </c>
    </row>
    <row r="497" spans="2:35" hidden="1" x14ac:dyDescent="0.2">
      <c r="B497" s="123">
        <v>77</v>
      </c>
      <c r="C497" s="36"/>
      <c r="D497" s="36"/>
      <c r="E497" s="31"/>
      <c r="F497" s="56"/>
      <c r="G497" s="31"/>
      <c r="H497" s="31"/>
      <c r="I497" s="31"/>
      <c r="J497" s="31"/>
      <c r="K497" s="31"/>
      <c r="L497" s="31"/>
      <c r="M497" s="31"/>
      <c r="N497" s="31"/>
      <c r="O497" s="31"/>
      <c r="P497" s="31"/>
      <c r="Q497" s="125"/>
      <c r="R497" s="124"/>
      <c r="S497" s="59"/>
      <c r="T497" s="59"/>
      <c r="U497" s="59"/>
      <c r="V497" s="181">
        <f t="shared" si="185"/>
        <v>0</v>
      </c>
      <c r="W497" s="181">
        <f t="shared" si="186"/>
        <v>0</v>
      </c>
      <c r="X497" s="181">
        <f t="shared" si="187"/>
        <v>0</v>
      </c>
      <c r="Y497" s="181">
        <f t="shared" si="188"/>
        <v>0</v>
      </c>
      <c r="Z497" s="181">
        <f t="shared" si="189"/>
        <v>0</v>
      </c>
      <c r="AA497" s="181">
        <f t="shared" si="190"/>
        <v>0</v>
      </c>
      <c r="AB497" s="181">
        <f t="shared" si="191"/>
        <v>0</v>
      </c>
      <c r="AC497" s="181">
        <f t="shared" si="192"/>
        <v>0</v>
      </c>
      <c r="AD497" s="181">
        <f t="shared" si="193"/>
        <v>0</v>
      </c>
      <c r="AE497" s="181">
        <f t="shared" si="194"/>
        <v>0</v>
      </c>
      <c r="AF497" s="500">
        <f t="shared" si="198"/>
        <v>0</v>
      </c>
      <c r="AG497" s="572">
        <f t="shared" si="196"/>
        <v>0</v>
      </c>
      <c r="AH497" s="217">
        <f t="shared" si="197"/>
        <v>0</v>
      </c>
      <c r="AI497" s="236" t="s">
        <v>6</v>
      </c>
    </row>
    <row r="498" spans="2:35" hidden="1" x14ac:dyDescent="0.2">
      <c r="B498" s="123">
        <v>78</v>
      </c>
      <c r="C498" s="36"/>
      <c r="D498" s="36"/>
      <c r="E498" s="31"/>
      <c r="F498" s="56"/>
      <c r="G498" s="31"/>
      <c r="H498" s="31"/>
      <c r="I498" s="31"/>
      <c r="J498" s="31"/>
      <c r="K498" s="31"/>
      <c r="L498" s="31"/>
      <c r="M498" s="31"/>
      <c r="N498" s="31"/>
      <c r="O498" s="31"/>
      <c r="P498" s="31"/>
      <c r="Q498" s="125"/>
      <c r="R498" s="124"/>
      <c r="S498" s="59"/>
      <c r="T498" s="59"/>
      <c r="U498" s="59"/>
      <c r="V498" s="181">
        <f t="shared" si="185"/>
        <v>0</v>
      </c>
      <c r="W498" s="181">
        <f t="shared" si="186"/>
        <v>0</v>
      </c>
      <c r="X498" s="181">
        <f t="shared" si="187"/>
        <v>0</v>
      </c>
      <c r="Y498" s="181">
        <f t="shared" si="188"/>
        <v>0</v>
      </c>
      <c r="Z498" s="181">
        <f t="shared" si="189"/>
        <v>0</v>
      </c>
      <c r="AA498" s="181">
        <f t="shared" si="190"/>
        <v>0</v>
      </c>
      <c r="AB498" s="181">
        <f t="shared" si="191"/>
        <v>0</v>
      </c>
      <c r="AC498" s="181">
        <f t="shared" si="192"/>
        <v>0</v>
      </c>
      <c r="AD498" s="181">
        <f t="shared" si="193"/>
        <v>0</v>
      </c>
      <c r="AE498" s="181">
        <f t="shared" si="194"/>
        <v>0</v>
      </c>
      <c r="AF498" s="500">
        <f t="shared" si="198"/>
        <v>0</v>
      </c>
      <c r="AG498" s="572">
        <f t="shared" si="196"/>
        <v>0</v>
      </c>
      <c r="AH498" s="217">
        <f t="shared" si="197"/>
        <v>0</v>
      </c>
      <c r="AI498" s="236" t="s">
        <v>6</v>
      </c>
    </row>
    <row r="499" spans="2:35" hidden="1" x14ac:dyDescent="0.2">
      <c r="B499" s="123">
        <v>79</v>
      </c>
      <c r="C499" s="36"/>
      <c r="D499" s="36"/>
      <c r="E499" s="31"/>
      <c r="F499" s="56"/>
      <c r="G499" s="31"/>
      <c r="H499" s="31"/>
      <c r="I499" s="31"/>
      <c r="J499" s="31"/>
      <c r="K499" s="31"/>
      <c r="L499" s="31"/>
      <c r="M499" s="31"/>
      <c r="N499" s="31"/>
      <c r="O499" s="31"/>
      <c r="P499" s="31"/>
      <c r="Q499" s="125"/>
      <c r="R499" s="124"/>
      <c r="S499" s="59"/>
      <c r="T499" s="59"/>
      <c r="U499" s="59"/>
      <c r="V499" s="181">
        <f t="shared" si="185"/>
        <v>0</v>
      </c>
      <c r="W499" s="181">
        <f t="shared" si="186"/>
        <v>0</v>
      </c>
      <c r="X499" s="181">
        <f t="shared" si="187"/>
        <v>0</v>
      </c>
      <c r="Y499" s="181">
        <f t="shared" si="188"/>
        <v>0</v>
      </c>
      <c r="Z499" s="181">
        <f t="shared" si="189"/>
        <v>0</v>
      </c>
      <c r="AA499" s="181">
        <f t="shared" si="190"/>
        <v>0</v>
      </c>
      <c r="AB499" s="181">
        <f t="shared" si="191"/>
        <v>0</v>
      </c>
      <c r="AC499" s="181">
        <f t="shared" si="192"/>
        <v>0</v>
      </c>
      <c r="AD499" s="181">
        <f t="shared" si="193"/>
        <v>0</v>
      </c>
      <c r="AE499" s="181">
        <f t="shared" si="194"/>
        <v>0</v>
      </c>
      <c r="AF499" s="500">
        <f t="shared" si="198"/>
        <v>0</v>
      </c>
      <c r="AG499" s="572">
        <f t="shared" si="196"/>
        <v>0</v>
      </c>
      <c r="AH499" s="217">
        <f t="shared" si="197"/>
        <v>0</v>
      </c>
      <c r="AI499" s="236" t="s">
        <v>6</v>
      </c>
    </row>
    <row r="500" spans="2:35" hidden="1" x14ac:dyDescent="0.2">
      <c r="B500" s="123">
        <v>80</v>
      </c>
      <c r="C500" s="36"/>
      <c r="D500" s="36"/>
      <c r="E500" s="31"/>
      <c r="F500" s="56"/>
      <c r="G500" s="31"/>
      <c r="H500" s="31"/>
      <c r="I500" s="31"/>
      <c r="J500" s="31"/>
      <c r="K500" s="31"/>
      <c r="L500" s="31"/>
      <c r="M500" s="31"/>
      <c r="N500" s="31"/>
      <c r="O500" s="31"/>
      <c r="P500" s="31"/>
      <c r="Q500" s="125"/>
      <c r="R500" s="124"/>
      <c r="S500" s="59"/>
      <c r="T500" s="59"/>
      <c r="U500" s="59"/>
      <c r="V500" s="181">
        <f t="shared" si="185"/>
        <v>0</v>
      </c>
      <c r="W500" s="181">
        <f t="shared" si="186"/>
        <v>0</v>
      </c>
      <c r="X500" s="181">
        <f t="shared" si="187"/>
        <v>0</v>
      </c>
      <c r="Y500" s="181">
        <f t="shared" si="188"/>
        <v>0</v>
      </c>
      <c r="Z500" s="181">
        <f t="shared" si="189"/>
        <v>0</v>
      </c>
      <c r="AA500" s="181">
        <f t="shared" si="190"/>
        <v>0</v>
      </c>
      <c r="AB500" s="181">
        <f t="shared" si="191"/>
        <v>0</v>
      </c>
      <c r="AC500" s="181">
        <f t="shared" si="192"/>
        <v>0</v>
      </c>
      <c r="AD500" s="181">
        <f t="shared" si="193"/>
        <v>0</v>
      </c>
      <c r="AE500" s="181">
        <f t="shared" si="194"/>
        <v>0</v>
      </c>
      <c r="AF500" s="500">
        <f t="shared" si="198"/>
        <v>0</v>
      </c>
      <c r="AG500" s="572">
        <f t="shared" si="196"/>
        <v>0</v>
      </c>
      <c r="AH500" s="217">
        <f t="shared" si="197"/>
        <v>0</v>
      </c>
      <c r="AI500" s="236" t="s">
        <v>6</v>
      </c>
    </row>
    <row r="501" spans="2:35" hidden="1" x14ac:dyDescent="0.2">
      <c r="B501" s="123">
        <v>81</v>
      </c>
      <c r="C501" s="36"/>
      <c r="D501" s="36"/>
      <c r="E501" s="31"/>
      <c r="F501" s="56"/>
      <c r="G501" s="31"/>
      <c r="H501" s="31"/>
      <c r="I501" s="31"/>
      <c r="J501" s="31"/>
      <c r="K501" s="31"/>
      <c r="L501" s="31"/>
      <c r="M501" s="31"/>
      <c r="N501" s="31"/>
      <c r="O501" s="31"/>
      <c r="P501" s="31"/>
      <c r="Q501" s="125"/>
      <c r="R501" s="124"/>
      <c r="S501" s="59"/>
      <c r="T501" s="59"/>
      <c r="U501" s="59"/>
      <c r="V501" s="181">
        <f t="shared" si="185"/>
        <v>0</v>
      </c>
      <c r="W501" s="181">
        <f t="shared" si="186"/>
        <v>0</v>
      </c>
      <c r="X501" s="181">
        <f t="shared" si="187"/>
        <v>0</v>
      </c>
      <c r="Y501" s="181">
        <f t="shared" si="188"/>
        <v>0</v>
      </c>
      <c r="Z501" s="181">
        <f t="shared" si="189"/>
        <v>0</v>
      </c>
      <c r="AA501" s="181">
        <f t="shared" si="190"/>
        <v>0</v>
      </c>
      <c r="AB501" s="181">
        <f t="shared" si="191"/>
        <v>0</v>
      </c>
      <c r="AC501" s="181">
        <f t="shared" si="192"/>
        <v>0</v>
      </c>
      <c r="AD501" s="181">
        <f t="shared" si="193"/>
        <v>0</v>
      </c>
      <c r="AE501" s="181">
        <f t="shared" si="194"/>
        <v>0</v>
      </c>
      <c r="AF501" s="500">
        <f t="shared" si="198"/>
        <v>0</v>
      </c>
      <c r="AG501" s="572">
        <f t="shared" si="196"/>
        <v>0</v>
      </c>
      <c r="AH501" s="217">
        <f t="shared" si="197"/>
        <v>0</v>
      </c>
      <c r="AI501" s="236" t="s">
        <v>6</v>
      </c>
    </row>
    <row r="502" spans="2:35" hidden="1" x14ac:dyDescent="0.2">
      <c r="B502" s="123">
        <v>82</v>
      </c>
      <c r="C502" s="36"/>
      <c r="D502" s="36"/>
      <c r="E502" s="31"/>
      <c r="F502" s="56"/>
      <c r="G502" s="31"/>
      <c r="H502" s="31"/>
      <c r="I502" s="31"/>
      <c r="J502" s="31"/>
      <c r="K502" s="31"/>
      <c r="L502" s="31"/>
      <c r="M502" s="31"/>
      <c r="N502" s="31"/>
      <c r="O502" s="31"/>
      <c r="P502" s="31"/>
      <c r="Q502" s="125"/>
      <c r="R502" s="124"/>
      <c r="S502" s="59"/>
      <c r="T502" s="59"/>
      <c r="U502" s="59"/>
      <c r="V502" s="181">
        <f t="shared" si="185"/>
        <v>0</v>
      </c>
      <c r="W502" s="181">
        <f t="shared" si="186"/>
        <v>0</v>
      </c>
      <c r="X502" s="181">
        <f t="shared" si="187"/>
        <v>0</v>
      </c>
      <c r="Y502" s="181">
        <f t="shared" si="188"/>
        <v>0</v>
      </c>
      <c r="Z502" s="181">
        <f t="shared" si="189"/>
        <v>0</v>
      </c>
      <c r="AA502" s="181">
        <f t="shared" si="190"/>
        <v>0</v>
      </c>
      <c r="AB502" s="181">
        <f t="shared" si="191"/>
        <v>0</v>
      </c>
      <c r="AC502" s="181">
        <f t="shared" si="192"/>
        <v>0</v>
      </c>
      <c r="AD502" s="181">
        <f t="shared" si="193"/>
        <v>0</v>
      </c>
      <c r="AE502" s="181">
        <f t="shared" si="194"/>
        <v>0</v>
      </c>
      <c r="AF502" s="500">
        <f t="shared" si="198"/>
        <v>0</v>
      </c>
      <c r="AG502" s="572">
        <f t="shared" si="196"/>
        <v>0</v>
      </c>
      <c r="AH502" s="217">
        <f t="shared" si="197"/>
        <v>0</v>
      </c>
      <c r="AI502" s="236" t="s">
        <v>6</v>
      </c>
    </row>
    <row r="503" spans="2:35" hidden="1" x14ac:dyDescent="0.2">
      <c r="B503" s="123">
        <v>83</v>
      </c>
      <c r="C503" s="36"/>
      <c r="D503" s="36"/>
      <c r="E503" s="31"/>
      <c r="F503" s="56"/>
      <c r="G503" s="31"/>
      <c r="H503" s="31"/>
      <c r="I503" s="31"/>
      <c r="J503" s="31"/>
      <c r="K503" s="31"/>
      <c r="L503" s="31"/>
      <c r="M503" s="31"/>
      <c r="N503" s="31"/>
      <c r="O503" s="31"/>
      <c r="P503" s="31"/>
      <c r="Q503" s="125"/>
      <c r="R503" s="124"/>
      <c r="S503" s="59"/>
      <c r="T503" s="59"/>
      <c r="U503" s="59"/>
      <c r="V503" s="181">
        <f t="shared" si="185"/>
        <v>0</v>
      </c>
      <c r="W503" s="181">
        <f t="shared" si="186"/>
        <v>0</v>
      </c>
      <c r="X503" s="181">
        <f t="shared" si="187"/>
        <v>0</v>
      </c>
      <c r="Y503" s="181">
        <f t="shared" si="188"/>
        <v>0</v>
      </c>
      <c r="Z503" s="181">
        <f t="shared" si="189"/>
        <v>0</v>
      </c>
      <c r="AA503" s="181">
        <f t="shared" si="190"/>
        <v>0</v>
      </c>
      <c r="AB503" s="181">
        <f t="shared" si="191"/>
        <v>0</v>
      </c>
      <c r="AC503" s="181">
        <f t="shared" si="192"/>
        <v>0</v>
      </c>
      <c r="AD503" s="181">
        <f t="shared" si="193"/>
        <v>0</v>
      </c>
      <c r="AE503" s="181">
        <f t="shared" si="194"/>
        <v>0</v>
      </c>
      <c r="AF503" s="500">
        <f t="shared" si="198"/>
        <v>0</v>
      </c>
      <c r="AG503" s="572">
        <f t="shared" si="196"/>
        <v>0</v>
      </c>
      <c r="AH503" s="217">
        <f t="shared" si="197"/>
        <v>0</v>
      </c>
      <c r="AI503" s="236" t="s">
        <v>6</v>
      </c>
    </row>
    <row r="504" spans="2:35" hidden="1" x14ac:dyDescent="0.2">
      <c r="B504" s="123">
        <v>84</v>
      </c>
      <c r="C504" s="36"/>
      <c r="D504" s="36"/>
      <c r="E504" s="31"/>
      <c r="F504" s="56"/>
      <c r="G504" s="31"/>
      <c r="H504" s="31"/>
      <c r="I504" s="31"/>
      <c r="J504" s="31"/>
      <c r="K504" s="31"/>
      <c r="L504" s="31"/>
      <c r="M504" s="31"/>
      <c r="N504" s="31"/>
      <c r="O504" s="31"/>
      <c r="P504" s="31"/>
      <c r="Q504" s="125"/>
      <c r="R504" s="124"/>
      <c r="S504" s="59"/>
      <c r="T504" s="59"/>
      <c r="U504" s="59"/>
      <c r="V504" s="181">
        <f t="shared" si="185"/>
        <v>0</v>
      </c>
      <c r="W504" s="181">
        <f t="shared" si="186"/>
        <v>0</v>
      </c>
      <c r="X504" s="181">
        <f t="shared" si="187"/>
        <v>0</v>
      </c>
      <c r="Y504" s="181">
        <f t="shared" si="188"/>
        <v>0</v>
      </c>
      <c r="Z504" s="181">
        <f t="shared" si="189"/>
        <v>0</v>
      </c>
      <c r="AA504" s="181">
        <f t="shared" si="190"/>
        <v>0</v>
      </c>
      <c r="AB504" s="181">
        <f t="shared" si="191"/>
        <v>0</v>
      </c>
      <c r="AC504" s="181">
        <f t="shared" si="192"/>
        <v>0</v>
      </c>
      <c r="AD504" s="181">
        <f t="shared" si="193"/>
        <v>0</v>
      </c>
      <c r="AE504" s="181">
        <f t="shared" si="194"/>
        <v>0</v>
      </c>
      <c r="AF504" s="500">
        <f t="shared" si="198"/>
        <v>0</v>
      </c>
      <c r="AG504" s="572">
        <f t="shared" si="196"/>
        <v>0</v>
      </c>
      <c r="AH504" s="217">
        <f t="shared" si="197"/>
        <v>0</v>
      </c>
      <c r="AI504" s="236" t="s">
        <v>6</v>
      </c>
    </row>
    <row r="505" spans="2:35" hidden="1" x14ac:dyDescent="0.2">
      <c r="B505" s="123">
        <v>85</v>
      </c>
      <c r="C505" s="36"/>
      <c r="D505" s="36"/>
      <c r="E505" s="31"/>
      <c r="F505" s="56"/>
      <c r="G505" s="31"/>
      <c r="H505" s="31"/>
      <c r="I505" s="31"/>
      <c r="J505" s="31"/>
      <c r="K505" s="31"/>
      <c r="L505" s="31"/>
      <c r="M505" s="31"/>
      <c r="N505" s="31"/>
      <c r="O505" s="31"/>
      <c r="P505" s="31"/>
      <c r="Q505" s="125"/>
      <c r="R505" s="124"/>
      <c r="S505" s="59"/>
      <c r="T505" s="59"/>
      <c r="U505" s="59"/>
      <c r="V505" s="181">
        <f t="shared" ref="V505:V568" si="199">$F505*G505</f>
        <v>0</v>
      </c>
      <c r="W505" s="181">
        <f t="shared" ref="W505:W568" si="200">$F505*H505</f>
        <v>0</v>
      </c>
      <c r="X505" s="181">
        <f t="shared" ref="X505:X568" si="201">$F505*I505</f>
        <v>0</v>
      </c>
      <c r="Y505" s="181">
        <f t="shared" ref="Y505:Y568" si="202">$F505*J505</f>
        <v>0</v>
      </c>
      <c r="Z505" s="181">
        <f t="shared" ref="Z505:Z568" si="203">$F505*K505</f>
        <v>0</v>
      </c>
      <c r="AA505" s="181">
        <f t="shared" ref="AA505:AA568" si="204">$F505*L505</f>
        <v>0</v>
      </c>
      <c r="AB505" s="181">
        <f t="shared" ref="AB505:AB568" si="205">$F505*M505</f>
        <v>0</v>
      </c>
      <c r="AC505" s="181">
        <f t="shared" ref="AC505:AC568" si="206">$F505*N505</f>
        <v>0</v>
      </c>
      <c r="AD505" s="181">
        <f t="shared" ref="AD505:AD568" si="207">$F505*O505</f>
        <v>0</v>
      </c>
      <c r="AE505" s="181">
        <f t="shared" ref="AE505:AE568" si="208">$F505*P505</f>
        <v>0</v>
      </c>
      <c r="AF505" s="500">
        <f t="shared" si="198"/>
        <v>0</v>
      </c>
      <c r="AG505" s="572">
        <f t="shared" si="196"/>
        <v>0</v>
      </c>
      <c r="AH505" s="217">
        <f t="shared" si="197"/>
        <v>0</v>
      </c>
      <c r="AI505" s="236" t="s">
        <v>6</v>
      </c>
    </row>
    <row r="506" spans="2:35" hidden="1" x14ac:dyDescent="0.2">
      <c r="B506" s="123">
        <v>86</v>
      </c>
      <c r="C506" s="36"/>
      <c r="D506" s="36"/>
      <c r="E506" s="31"/>
      <c r="F506" s="56"/>
      <c r="G506" s="31"/>
      <c r="H506" s="31"/>
      <c r="I506" s="31"/>
      <c r="J506" s="31"/>
      <c r="K506" s="31"/>
      <c r="L506" s="31"/>
      <c r="M506" s="31"/>
      <c r="N506" s="31"/>
      <c r="O506" s="31"/>
      <c r="P506" s="31"/>
      <c r="Q506" s="125"/>
      <c r="R506" s="124"/>
      <c r="S506" s="59"/>
      <c r="T506" s="59"/>
      <c r="U506" s="59"/>
      <c r="V506" s="181">
        <f t="shared" si="199"/>
        <v>0</v>
      </c>
      <c r="W506" s="181">
        <f t="shared" si="200"/>
        <v>0</v>
      </c>
      <c r="X506" s="181">
        <f t="shared" si="201"/>
        <v>0</v>
      </c>
      <c r="Y506" s="181">
        <f t="shared" si="202"/>
        <v>0</v>
      </c>
      <c r="Z506" s="181">
        <f t="shared" si="203"/>
        <v>0</v>
      </c>
      <c r="AA506" s="181">
        <f t="shared" si="204"/>
        <v>0</v>
      </c>
      <c r="AB506" s="181">
        <f t="shared" si="205"/>
        <v>0</v>
      </c>
      <c r="AC506" s="181">
        <f t="shared" si="206"/>
        <v>0</v>
      </c>
      <c r="AD506" s="181">
        <f t="shared" si="207"/>
        <v>0</v>
      </c>
      <c r="AE506" s="181">
        <f t="shared" si="208"/>
        <v>0</v>
      </c>
      <c r="AF506" s="500">
        <f t="shared" si="198"/>
        <v>0</v>
      </c>
      <c r="AG506" s="572">
        <f t="shared" si="196"/>
        <v>0</v>
      </c>
      <c r="AH506" s="217">
        <f t="shared" si="197"/>
        <v>0</v>
      </c>
      <c r="AI506" s="236" t="s">
        <v>6</v>
      </c>
    </row>
    <row r="507" spans="2:35" hidden="1" x14ac:dyDescent="0.2">
      <c r="B507" s="123">
        <v>87</v>
      </c>
      <c r="C507" s="36"/>
      <c r="D507" s="36"/>
      <c r="E507" s="31"/>
      <c r="F507" s="56"/>
      <c r="G507" s="31"/>
      <c r="H507" s="31"/>
      <c r="I507" s="31"/>
      <c r="J507" s="31"/>
      <c r="K507" s="31"/>
      <c r="L507" s="31"/>
      <c r="M507" s="31"/>
      <c r="N507" s="31"/>
      <c r="O507" s="31"/>
      <c r="P507" s="31"/>
      <c r="Q507" s="125"/>
      <c r="R507" s="124"/>
      <c r="S507" s="59"/>
      <c r="T507" s="59"/>
      <c r="U507" s="59"/>
      <c r="V507" s="181">
        <f t="shared" si="199"/>
        <v>0</v>
      </c>
      <c r="W507" s="181">
        <f t="shared" si="200"/>
        <v>0</v>
      </c>
      <c r="X507" s="181">
        <f t="shared" si="201"/>
        <v>0</v>
      </c>
      <c r="Y507" s="181">
        <f t="shared" si="202"/>
        <v>0</v>
      </c>
      <c r="Z507" s="181">
        <f t="shared" si="203"/>
        <v>0</v>
      </c>
      <c r="AA507" s="181">
        <f t="shared" si="204"/>
        <v>0</v>
      </c>
      <c r="AB507" s="181">
        <f t="shared" si="205"/>
        <v>0</v>
      </c>
      <c r="AC507" s="181">
        <f t="shared" si="206"/>
        <v>0</v>
      </c>
      <c r="AD507" s="181">
        <f t="shared" si="207"/>
        <v>0</v>
      </c>
      <c r="AE507" s="181">
        <f t="shared" si="208"/>
        <v>0</v>
      </c>
      <c r="AF507" s="500">
        <f t="shared" si="198"/>
        <v>0</v>
      </c>
      <c r="AG507" s="572">
        <f t="shared" si="196"/>
        <v>0</v>
      </c>
      <c r="AH507" s="217">
        <f t="shared" si="197"/>
        <v>0</v>
      </c>
      <c r="AI507" s="236" t="s">
        <v>6</v>
      </c>
    </row>
    <row r="508" spans="2:35" hidden="1" x14ac:dyDescent="0.2">
      <c r="B508" s="123">
        <v>88</v>
      </c>
      <c r="C508" s="36"/>
      <c r="D508" s="36"/>
      <c r="E508" s="31"/>
      <c r="F508" s="56"/>
      <c r="G508" s="31"/>
      <c r="H508" s="31"/>
      <c r="I508" s="31"/>
      <c r="J508" s="31"/>
      <c r="K508" s="31"/>
      <c r="L508" s="31"/>
      <c r="M508" s="31"/>
      <c r="N508" s="31"/>
      <c r="O508" s="31"/>
      <c r="P508" s="31"/>
      <c r="Q508" s="125"/>
      <c r="R508" s="124"/>
      <c r="S508" s="59"/>
      <c r="T508" s="59"/>
      <c r="U508" s="59"/>
      <c r="V508" s="181">
        <f t="shared" si="199"/>
        <v>0</v>
      </c>
      <c r="W508" s="181">
        <f t="shared" si="200"/>
        <v>0</v>
      </c>
      <c r="X508" s="181">
        <f t="shared" si="201"/>
        <v>0</v>
      </c>
      <c r="Y508" s="181">
        <f t="shared" si="202"/>
        <v>0</v>
      </c>
      <c r="Z508" s="181">
        <f t="shared" si="203"/>
        <v>0</v>
      </c>
      <c r="AA508" s="181">
        <f t="shared" si="204"/>
        <v>0</v>
      </c>
      <c r="AB508" s="181">
        <f t="shared" si="205"/>
        <v>0</v>
      </c>
      <c r="AC508" s="181">
        <f t="shared" si="206"/>
        <v>0</v>
      </c>
      <c r="AD508" s="181">
        <f t="shared" si="207"/>
        <v>0</v>
      </c>
      <c r="AE508" s="181">
        <f t="shared" si="208"/>
        <v>0</v>
      </c>
      <c r="AF508" s="500">
        <f t="shared" si="198"/>
        <v>0</v>
      </c>
      <c r="AG508" s="572">
        <f t="shared" si="196"/>
        <v>0</v>
      </c>
      <c r="AH508" s="217">
        <f t="shared" si="197"/>
        <v>0</v>
      </c>
      <c r="AI508" s="236" t="s">
        <v>6</v>
      </c>
    </row>
    <row r="509" spans="2:35" hidden="1" x14ac:dyDescent="0.2">
      <c r="B509" s="123">
        <v>89</v>
      </c>
      <c r="C509" s="36"/>
      <c r="D509" s="36"/>
      <c r="E509" s="31"/>
      <c r="F509" s="56"/>
      <c r="G509" s="31"/>
      <c r="H509" s="31"/>
      <c r="I509" s="31"/>
      <c r="J509" s="31"/>
      <c r="K509" s="31"/>
      <c r="L509" s="31"/>
      <c r="M509" s="31"/>
      <c r="N509" s="31"/>
      <c r="O509" s="31"/>
      <c r="P509" s="31"/>
      <c r="Q509" s="125"/>
      <c r="R509" s="124"/>
      <c r="S509" s="59"/>
      <c r="T509" s="59"/>
      <c r="U509" s="59"/>
      <c r="V509" s="181">
        <f t="shared" si="199"/>
        <v>0</v>
      </c>
      <c r="W509" s="181">
        <f t="shared" si="200"/>
        <v>0</v>
      </c>
      <c r="X509" s="181">
        <f t="shared" si="201"/>
        <v>0</v>
      </c>
      <c r="Y509" s="181">
        <f t="shared" si="202"/>
        <v>0</v>
      </c>
      <c r="Z509" s="181">
        <f t="shared" si="203"/>
        <v>0</v>
      </c>
      <c r="AA509" s="181">
        <f t="shared" si="204"/>
        <v>0</v>
      </c>
      <c r="AB509" s="181">
        <f t="shared" si="205"/>
        <v>0</v>
      </c>
      <c r="AC509" s="181">
        <f t="shared" si="206"/>
        <v>0</v>
      </c>
      <c r="AD509" s="181">
        <f t="shared" si="207"/>
        <v>0</v>
      </c>
      <c r="AE509" s="181">
        <f t="shared" si="208"/>
        <v>0</v>
      </c>
      <c r="AF509" s="500">
        <f t="shared" si="198"/>
        <v>0</v>
      </c>
      <c r="AG509" s="572">
        <f t="shared" si="196"/>
        <v>0</v>
      </c>
      <c r="AH509" s="217">
        <f t="shared" si="197"/>
        <v>0</v>
      </c>
      <c r="AI509" s="236" t="s">
        <v>6</v>
      </c>
    </row>
    <row r="510" spans="2:35" hidden="1" x14ac:dyDescent="0.2">
      <c r="B510" s="123">
        <v>90</v>
      </c>
      <c r="C510" s="36"/>
      <c r="D510" s="36"/>
      <c r="E510" s="31"/>
      <c r="F510" s="56"/>
      <c r="G510" s="31"/>
      <c r="H510" s="31"/>
      <c r="I510" s="31"/>
      <c r="J510" s="31"/>
      <c r="K510" s="31"/>
      <c r="L510" s="31"/>
      <c r="M510" s="31"/>
      <c r="N510" s="31"/>
      <c r="O510" s="31"/>
      <c r="P510" s="31"/>
      <c r="Q510" s="125"/>
      <c r="R510" s="124"/>
      <c r="S510" s="59"/>
      <c r="T510" s="59"/>
      <c r="U510" s="59"/>
      <c r="V510" s="181">
        <f t="shared" si="199"/>
        <v>0</v>
      </c>
      <c r="W510" s="181">
        <f t="shared" si="200"/>
        <v>0</v>
      </c>
      <c r="X510" s="181">
        <f t="shared" si="201"/>
        <v>0</v>
      </c>
      <c r="Y510" s="181">
        <f t="shared" si="202"/>
        <v>0</v>
      </c>
      <c r="Z510" s="181">
        <f t="shared" si="203"/>
        <v>0</v>
      </c>
      <c r="AA510" s="181">
        <f t="shared" si="204"/>
        <v>0</v>
      </c>
      <c r="AB510" s="181">
        <f t="shared" si="205"/>
        <v>0</v>
      </c>
      <c r="AC510" s="181">
        <f t="shared" si="206"/>
        <v>0</v>
      </c>
      <c r="AD510" s="181">
        <f t="shared" si="207"/>
        <v>0</v>
      </c>
      <c r="AE510" s="181">
        <f t="shared" si="208"/>
        <v>0</v>
      </c>
      <c r="AF510" s="500">
        <f t="shared" si="198"/>
        <v>0</v>
      </c>
      <c r="AG510" s="572">
        <f t="shared" si="196"/>
        <v>0</v>
      </c>
      <c r="AH510" s="217">
        <f t="shared" si="197"/>
        <v>0</v>
      </c>
      <c r="AI510" s="236" t="s">
        <v>6</v>
      </c>
    </row>
    <row r="511" spans="2:35" hidden="1" x14ac:dyDescent="0.2">
      <c r="B511" s="123">
        <v>91</v>
      </c>
      <c r="C511" s="36"/>
      <c r="D511" s="36"/>
      <c r="E511" s="31"/>
      <c r="F511" s="56"/>
      <c r="G511" s="31"/>
      <c r="H511" s="31"/>
      <c r="I511" s="31"/>
      <c r="J511" s="31"/>
      <c r="K511" s="31"/>
      <c r="L511" s="31"/>
      <c r="M511" s="31"/>
      <c r="N511" s="31"/>
      <c r="O511" s="31"/>
      <c r="P511" s="31"/>
      <c r="Q511" s="125"/>
      <c r="R511" s="124"/>
      <c r="S511" s="59"/>
      <c r="T511" s="59"/>
      <c r="U511" s="59"/>
      <c r="V511" s="181">
        <f t="shared" si="199"/>
        <v>0</v>
      </c>
      <c r="W511" s="181">
        <f t="shared" si="200"/>
        <v>0</v>
      </c>
      <c r="X511" s="181">
        <f t="shared" si="201"/>
        <v>0</v>
      </c>
      <c r="Y511" s="181">
        <f t="shared" si="202"/>
        <v>0</v>
      </c>
      <c r="Z511" s="181">
        <f t="shared" si="203"/>
        <v>0</v>
      </c>
      <c r="AA511" s="181">
        <f t="shared" si="204"/>
        <v>0</v>
      </c>
      <c r="AB511" s="181">
        <f t="shared" si="205"/>
        <v>0</v>
      </c>
      <c r="AC511" s="181">
        <f t="shared" si="206"/>
        <v>0</v>
      </c>
      <c r="AD511" s="181">
        <f t="shared" si="207"/>
        <v>0</v>
      </c>
      <c r="AE511" s="181">
        <f t="shared" si="208"/>
        <v>0</v>
      </c>
      <c r="AF511" s="500">
        <f t="shared" si="198"/>
        <v>0</v>
      </c>
      <c r="AG511" s="572">
        <f t="shared" si="196"/>
        <v>0</v>
      </c>
      <c r="AH511" s="217">
        <f t="shared" si="197"/>
        <v>0</v>
      </c>
      <c r="AI511" s="236" t="s">
        <v>6</v>
      </c>
    </row>
    <row r="512" spans="2:35" hidden="1" x14ac:dyDescent="0.2">
      <c r="B512" s="123">
        <v>92</v>
      </c>
      <c r="C512" s="36"/>
      <c r="D512" s="36"/>
      <c r="E512" s="31"/>
      <c r="F512" s="56"/>
      <c r="G512" s="31"/>
      <c r="H512" s="31"/>
      <c r="I512" s="31"/>
      <c r="J512" s="31"/>
      <c r="K512" s="31"/>
      <c r="L512" s="31"/>
      <c r="M512" s="31"/>
      <c r="N512" s="31"/>
      <c r="O512" s="31"/>
      <c r="P512" s="31"/>
      <c r="Q512" s="125"/>
      <c r="R512" s="124"/>
      <c r="S512" s="59"/>
      <c r="T512" s="59"/>
      <c r="U512" s="59"/>
      <c r="V512" s="181">
        <f t="shared" si="199"/>
        <v>0</v>
      </c>
      <c r="W512" s="181">
        <f t="shared" si="200"/>
        <v>0</v>
      </c>
      <c r="X512" s="181">
        <f t="shared" si="201"/>
        <v>0</v>
      </c>
      <c r="Y512" s="181">
        <f t="shared" si="202"/>
        <v>0</v>
      </c>
      <c r="Z512" s="181">
        <f t="shared" si="203"/>
        <v>0</v>
      </c>
      <c r="AA512" s="181">
        <f t="shared" si="204"/>
        <v>0</v>
      </c>
      <c r="AB512" s="181">
        <f t="shared" si="205"/>
        <v>0</v>
      </c>
      <c r="AC512" s="181">
        <f t="shared" si="206"/>
        <v>0</v>
      </c>
      <c r="AD512" s="181">
        <f t="shared" si="207"/>
        <v>0</v>
      </c>
      <c r="AE512" s="181">
        <f t="shared" si="208"/>
        <v>0</v>
      </c>
      <c r="AF512" s="500">
        <f t="shared" si="198"/>
        <v>0</v>
      </c>
      <c r="AG512" s="572">
        <f t="shared" si="196"/>
        <v>0</v>
      </c>
      <c r="AH512" s="217">
        <f t="shared" si="197"/>
        <v>0</v>
      </c>
      <c r="AI512" s="236" t="s">
        <v>6</v>
      </c>
    </row>
    <row r="513" spans="2:35" hidden="1" x14ac:dyDescent="0.2">
      <c r="B513" s="123">
        <v>93</v>
      </c>
      <c r="C513" s="36"/>
      <c r="D513" s="36"/>
      <c r="E513" s="31"/>
      <c r="F513" s="56"/>
      <c r="G513" s="31"/>
      <c r="H513" s="31"/>
      <c r="I513" s="31"/>
      <c r="J513" s="31"/>
      <c r="K513" s="31"/>
      <c r="L513" s="31"/>
      <c r="M513" s="31"/>
      <c r="N513" s="31"/>
      <c r="O513" s="31"/>
      <c r="P513" s="31"/>
      <c r="Q513" s="125"/>
      <c r="R513" s="124"/>
      <c r="S513" s="59"/>
      <c r="T513" s="59"/>
      <c r="U513" s="59"/>
      <c r="V513" s="181">
        <f t="shared" si="199"/>
        <v>0</v>
      </c>
      <c r="W513" s="181">
        <f t="shared" si="200"/>
        <v>0</v>
      </c>
      <c r="X513" s="181">
        <f t="shared" si="201"/>
        <v>0</v>
      </c>
      <c r="Y513" s="181">
        <f t="shared" si="202"/>
        <v>0</v>
      </c>
      <c r="Z513" s="181">
        <f t="shared" si="203"/>
        <v>0</v>
      </c>
      <c r="AA513" s="181">
        <f t="shared" si="204"/>
        <v>0</v>
      </c>
      <c r="AB513" s="181">
        <f t="shared" si="205"/>
        <v>0</v>
      </c>
      <c r="AC513" s="181">
        <f t="shared" si="206"/>
        <v>0</v>
      </c>
      <c r="AD513" s="181">
        <f t="shared" si="207"/>
        <v>0</v>
      </c>
      <c r="AE513" s="181">
        <f t="shared" si="208"/>
        <v>0</v>
      </c>
      <c r="AF513" s="500">
        <f t="shared" si="198"/>
        <v>0</v>
      </c>
      <c r="AG513" s="572">
        <f t="shared" si="196"/>
        <v>0</v>
      </c>
      <c r="AH513" s="217">
        <f t="shared" si="197"/>
        <v>0</v>
      </c>
      <c r="AI513" s="236" t="s">
        <v>6</v>
      </c>
    </row>
    <row r="514" spans="2:35" hidden="1" x14ac:dyDescent="0.2">
      <c r="B514" s="123">
        <v>94</v>
      </c>
      <c r="C514" s="36"/>
      <c r="D514" s="36"/>
      <c r="E514" s="31"/>
      <c r="F514" s="56"/>
      <c r="G514" s="31"/>
      <c r="H514" s="31"/>
      <c r="I514" s="31"/>
      <c r="J514" s="31"/>
      <c r="K514" s="31"/>
      <c r="L514" s="31"/>
      <c r="M514" s="31"/>
      <c r="N514" s="31"/>
      <c r="O514" s="31"/>
      <c r="P514" s="31"/>
      <c r="Q514" s="125"/>
      <c r="R514" s="124"/>
      <c r="S514" s="59"/>
      <c r="T514" s="59"/>
      <c r="U514" s="59"/>
      <c r="V514" s="181">
        <f t="shared" si="199"/>
        <v>0</v>
      </c>
      <c r="W514" s="181">
        <f t="shared" si="200"/>
        <v>0</v>
      </c>
      <c r="X514" s="181">
        <f t="shared" si="201"/>
        <v>0</v>
      </c>
      <c r="Y514" s="181">
        <f t="shared" si="202"/>
        <v>0</v>
      </c>
      <c r="Z514" s="181">
        <f t="shared" si="203"/>
        <v>0</v>
      </c>
      <c r="AA514" s="181">
        <f t="shared" si="204"/>
        <v>0</v>
      </c>
      <c r="AB514" s="181">
        <f t="shared" si="205"/>
        <v>0</v>
      </c>
      <c r="AC514" s="181">
        <f t="shared" si="206"/>
        <v>0</v>
      </c>
      <c r="AD514" s="181">
        <f t="shared" si="207"/>
        <v>0</v>
      </c>
      <c r="AE514" s="181">
        <f t="shared" si="208"/>
        <v>0</v>
      </c>
      <c r="AF514" s="500">
        <f t="shared" si="198"/>
        <v>0</v>
      </c>
      <c r="AG514" s="572">
        <f t="shared" si="196"/>
        <v>0</v>
      </c>
      <c r="AH514" s="217">
        <f t="shared" si="197"/>
        <v>0</v>
      </c>
      <c r="AI514" s="236" t="s">
        <v>6</v>
      </c>
    </row>
    <row r="515" spans="2:35" hidden="1" x14ac:dyDescent="0.2">
      <c r="B515" s="123">
        <v>95</v>
      </c>
      <c r="C515" s="36"/>
      <c r="D515" s="36"/>
      <c r="E515" s="31"/>
      <c r="F515" s="56"/>
      <c r="G515" s="31"/>
      <c r="H515" s="31"/>
      <c r="I515" s="31"/>
      <c r="J515" s="31"/>
      <c r="K515" s="31"/>
      <c r="L515" s="31"/>
      <c r="M515" s="31"/>
      <c r="N515" s="31"/>
      <c r="O515" s="31"/>
      <c r="P515" s="31"/>
      <c r="Q515" s="125"/>
      <c r="R515" s="124"/>
      <c r="S515" s="59"/>
      <c r="T515" s="59"/>
      <c r="U515" s="59"/>
      <c r="V515" s="181">
        <f t="shared" si="199"/>
        <v>0</v>
      </c>
      <c r="W515" s="181">
        <f t="shared" si="200"/>
        <v>0</v>
      </c>
      <c r="X515" s="181">
        <f t="shared" si="201"/>
        <v>0</v>
      </c>
      <c r="Y515" s="181">
        <f t="shared" si="202"/>
        <v>0</v>
      </c>
      <c r="Z515" s="181">
        <f t="shared" si="203"/>
        <v>0</v>
      </c>
      <c r="AA515" s="181">
        <f t="shared" si="204"/>
        <v>0</v>
      </c>
      <c r="AB515" s="181">
        <f t="shared" si="205"/>
        <v>0</v>
      </c>
      <c r="AC515" s="181">
        <f t="shared" si="206"/>
        <v>0</v>
      </c>
      <c r="AD515" s="181">
        <f t="shared" si="207"/>
        <v>0</v>
      </c>
      <c r="AE515" s="181">
        <f t="shared" si="208"/>
        <v>0</v>
      </c>
      <c r="AF515" s="500">
        <f t="shared" si="198"/>
        <v>0</v>
      </c>
      <c r="AG515" s="572">
        <f t="shared" si="196"/>
        <v>0</v>
      </c>
      <c r="AH515" s="217">
        <f t="shared" si="197"/>
        <v>0</v>
      </c>
      <c r="AI515" s="236" t="s">
        <v>6</v>
      </c>
    </row>
    <row r="516" spans="2:35" hidden="1" x14ac:dyDescent="0.2">
      <c r="B516" s="123">
        <v>96</v>
      </c>
      <c r="C516" s="36"/>
      <c r="D516" s="36"/>
      <c r="E516" s="31"/>
      <c r="F516" s="56"/>
      <c r="G516" s="31"/>
      <c r="H516" s="31"/>
      <c r="I516" s="31"/>
      <c r="J516" s="31"/>
      <c r="K516" s="31"/>
      <c r="L516" s="31"/>
      <c r="M516" s="31"/>
      <c r="N516" s="31"/>
      <c r="O516" s="31"/>
      <c r="P516" s="31"/>
      <c r="Q516" s="125"/>
      <c r="R516" s="124"/>
      <c r="S516" s="59"/>
      <c r="T516" s="59"/>
      <c r="U516" s="59"/>
      <c r="V516" s="181">
        <f t="shared" si="199"/>
        <v>0</v>
      </c>
      <c r="W516" s="181">
        <f t="shared" si="200"/>
        <v>0</v>
      </c>
      <c r="X516" s="181">
        <f t="shared" si="201"/>
        <v>0</v>
      </c>
      <c r="Y516" s="181">
        <f t="shared" si="202"/>
        <v>0</v>
      </c>
      <c r="Z516" s="181">
        <f t="shared" si="203"/>
        <v>0</v>
      </c>
      <c r="AA516" s="181">
        <f t="shared" si="204"/>
        <v>0</v>
      </c>
      <c r="AB516" s="181">
        <f t="shared" si="205"/>
        <v>0</v>
      </c>
      <c r="AC516" s="181">
        <f t="shared" si="206"/>
        <v>0</v>
      </c>
      <c r="AD516" s="181">
        <f t="shared" si="207"/>
        <v>0</v>
      </c>
      <c r="AE516" s="181">
        <f t="shared" si="208"/>
        <v>0</v>
      </c>
      <c r="AF516" s="500">
        <f t="shared" si="198"/>
        <v>0</v>
      </c>
      <c r="AG516" s="572">
        <f t="shared" si="196"/>
        <v>0</v>
      </c>
      <c r="AH516" s="217">
        <f t="shared" si="197"/>
        <v>0</v>
      </c>
      <c r="AI516" s="236" t="s">
        <v>6</v>
      </c>
    </row>
    <row r="517" spans="2:35" hidden="1" x14ac:dyDescent="0.2">
      <c r="B517" s="123">
        <v>97</v>
      </c>
      <c r="C517" s="36"/>
      <c r="D517" s="36"/>
      <c r="E517" s="31"/>
      <c r="F517" s="56"/>
      <c r="G517" s="31"/>
      <c r="H517" s="31"/>
      <c r="I517" s="31"/>
      <c r="J517" s="31"/>
      <c r="K517" s="31"/>
      <c r="L517" s="31"/>
      <c r="M517" s="31"/>
      <c r="N517" s="31"/>
      <c r="O517" s="31"/>
      <c r="P517" s="31"/>
      <c r="Q517" s="125"/>
      <c r="R517" s="124"/>
      <c r="S517" s="59"/>
      <c r="T517" s="59"/>
      <c r="U517" s="59"/>
      <c r="V517" s="181">
        <f t="shared" si="199"/>
        <v>0</v>
      </c>
      <c r="W517" s="181">
        <f t="shared" si="200"/>
        <v>0</v>
      </c>
      <c r="X517" s="181">
        <f t="shared" si="201"/>
        <v>0</v>
      </c>
      <c r="Y517" s="181">
        <f t="shared" si="202"/>
        <v>0</v>
      </c>
      <c r="Z517" s="181">
        <f t="shared" si="203"/>
        <v>0</v>
      </c>
      <c r="AA517" s="181">
        <f t="shared" si="204"/>
        <v>0</v>
      </c>
      <c r="AB517" s="181">
        <f t="shared" si="205"/>
        <v>0</v>
      </c>
      <c r="AC517" s="181">
        <f t="shared" si="206"/>
        <v>0</v>
      </c>
      <c r="AD517" s="181">
        <f t="shared" si="207"/>
        <v>0</v>
      </c>
      <c r="AE517" s="181">
        <f t="shared" si="208"/>
        <v>0</v>
      </c>
      <c r="AF517" s="500">
        <f t="shared" si="198"/>
        <v>0</v>
      </c>
      <c r="AG517" s="572">
        <f t="shared" ref="AG517:AG548" si="209">SUM(G517:P517)</f>
        <v>0</v>
      </c>
      <c r="AH517" s="217">
        <f t="shared" si="197"/>
        <v>0</v>
      </c>
      <c r="AI517" s="236" t="s">
        <v>6</v>
      </c>
    </row>
    <row r="518" spans="2:35" hidden="1" x14ac:dyDescent="0.2">
      <c r="B518" s="123">
        <v>98</v>
      </c>
      <c r="C518" s="36"/>
      <c r="D518" s="36"/>
      <c r="E518" s="31"/>
      <c r="F518" s="56"/>
      <c r="G518" s="31"/>
      <c r="H518" s="31"/>
      <c r="I518" s="31"/>
      <c r="J518" s="31"/>
      <c r="K518" s="31"/>
      <c r="L518" s="31"/>
      <c r="M518" s="31"/>
      <c r="N518" s="31"/>
      <c r="O518" s="31"/>
      <c r="P518" s="31"/>
      <c r="Q518" s="125"/>
      <c r="R518" s="124"/>
      <c r="S518" s="59"/>
      <c r="T518" s="59"/>
      <c r="U518" s="59"/>
      <c r="V518" s="181">
        <f t="shared" si="199"/>
        <v>0</v>
      </c>
      <c r="W518" s="181">
        <f t="shared" si="200"/>
        <v>0</v>
      </c>
      <c r="X518" s="181">
        <f t="shared" si="201"/>
        <v>0</v>
      </c>
      <c r="Y518" s="181">
        <f t="shared" si="202"/>
        <v>0</v>
      </c>
      <c r="Z518" s="181">
        <f t="shared" si="203"/>
        <v>0</v>
      </c>
      <c r="AA518" s="181">
        <f t="shared" si="204"/>
        <v>0</v>
      </c>
      <c r="AB518" s="181">
        <f t="shared" si="205"/>
        <v>0</v>
      </c>
      <c r="AC518" s="181">
        <f t="shared" si="206"/>
        <v>0</v>
      </c>
      <c r="AD518" s="181">
        <f t="shared" si="207"/>
        <v>0</v>
      </c>
      <c r="AE518" s="181">
        <f t="shared" si="208"/>
        <v>0</v>
      </c>
      <c r="AF518" s="500">
        <f t="shared" si="198"/>
        <v>0</v>
      </c>
      <c r="AG518" s="572">
        <f t="shared" si="209"/>
        <v>0</v>
      </c>
      <c r="AH518" s="217">
        <f t="shared" si="197"/>
        <v>0</v>
      </c>
      <c r="AI518" s="236" t="s">
        <v>6</v>
      </c>
    </row>
    <row r="519" spans="2:35" hidden="1" x14ac:dyDescent="0.2">
      <c r="B519" s="123">
        <v>99</v>
      </c>
      <c r="C519" s="36"/>
      <c r="D519" s="36"/>
      <c r="E519" s="31"/>
      <c r="F519" s="56"/>
      <c r="G519" s="31"/>
      <c r="H519" s="31"/>
      <c r="I519" s="31"/>
      <c r="J519" s="31"/>
      <c r="K519" s="31"/>
      <c r="L519" s="31"/>
      <c r="M519" s="31"/>
      <c r="N519" s="31"/>
      <c r="O519" s="31"/>
      <c r="P519" s="31"/>
      <c r="Q519" s="125"/>
      <c r="R519" s="124"/>
      <c r="S519" s="59"/>
      <c r="T519" s="59"/>
      <c r="U519" s="59"/>
      <c r="V519" s="181">
        <f t="shared" si="199"/>
        <v>0</v>
      </c>
      <c r="W519" s="181">
        <f t="shared" si="200"/>
        <v>0</v>
      </c>
      <c r="X519" s="181">
        <f t="shared" si="201"/>
        <v>0</v>
      </c>
      <c r="Y519" s="181">
        <f t="shared" si="202"/>
        <v>0</v>
      </c>
      <c r="Z519" s="181">
        <f t="shared" si="203"/>
        <v>0</v>
      </c>
      <c r="AA519" s="181">
        <f t="shared" si="204"/>
        <v>0</v>
      </c>
      <c r="AB519" s="181">
        <f t="shared" si="205"/>
        <v>0</v>
      </c>
      <c r="AC519" s="181">
        <f t="shared" si="206"/>
        <v>0</v>
      </c>
      <c r="AD519" s="181">
        <f t="shared" si="207"/>
        <v>0</v>
      </c>
      <c r="AE519" s="181">
        <f t="shared" si="208"/>
        <v>0</v>
      </c>
      <c r="AF519" s="500">
        <f t="shared" si="198"/>
        <v>0</v>
      </c>
      <c r="AG519" s="572">
        <f t="shared" si="209"/>
        <v>0</v>
      </c>
      <c r="AH519" s="217">
        <f t="shared" si="197"/>
        <v>0</v>
      </c>
      <c r="AI519" s="236" t="s">
        <v>6</v>
      </c>
    </row>
    <row r="520" spans="2:35" hidden="1" x14ac:dyDescent="0.2">
      <c r="B520" s="123">
        <v>100</v>
      </c>
      <c r="C520" s="36"/>
      <c r="D520" s="36"/>
      <c r="E520" s="31"/>
      <c r="F520" s="56"/>
      <c r="G520" s="31"/>
      <c r="H520" s="31"/>
      <c r="I520" s="31"/>
      <c r="J520" s="31"/>
      <c r="K520" s="31"/>
      <c r="L520" s="31"/>
      <c r="M520" s="31"/>
      <c r="N520" s="31"/>
      <c r="O520" s="31"/>
      <c r="P520" s="31"/>
      <c r="Q520" s="125"/>
      <c r="R520" s="124"/>
      <c r="S520" s="59"/>
      <c r="T520" s="59"/>
      <c r="U520" s="59"/>
      <c r="V520" s="181">
        <f t="shared" si="199"/>
        <v>0</v>
      </c>
      <c r="W520" s="181">
        <f t="shared" si="200"/>
        <v>0</v>
      </c>
      <c r="X520" s="181">
        <f t="shared" si="201"/>
        <v>0</v>
      </c>
      <c r="Y520" s="181">
        <f t="shared" si="202"/>
        <v>0</v>
      </c>
      <c r="Z520" s="181">
        <f t="shared" si="203"/>
        <v>0</v>
      </c>
      <c r="AA520" s="181">
        <f t="shared" si="204"/>
        <v>0</v>
      </c>
      <c r="AB520" s="181">
        <f t="shared" si="205"/>
        <v>0</v>
      </c>
      <c r="AC520" s="181">
        <f t="shared" si="206"/>
        <v>0</v>
      </c>
      <c r="AD520" s="181">
        <f t="shared" si="207"/>
        <v>0</v>
      </c>
      <c r="AE520" s="181">
        <f t="shared" si="208"/>
        <v>0</v>
      </c>
      <c r="AF520" s="500">
        <f t="shared" si="198"/>
        <v>0</v>
      </c>
      <c r="AG520" s="572">
        <f t="shared" si="209"/>
        <v>0</v>
      </c>
      <c r="AH520" s="217">
        <f t="shared" si="197"/>
        <v>0</v>
      </c>
      <c r="AI520" s="236" t="s">
        <v>6</v>
      </c>
    </row>
    <row r="521" spans="2:35" hidden="1" x14ac:dyDescent="0.2">
      <c r="B521" s="123">
        <v>101</v>
      </c>
      <c r="C521" s="36"/>
      <c r="D521" s="36"/>
      <c r="E521" s="31"/>
      <c r="F521" s="56"/>
      <c r="G521" s="31"/>
      <c r="H521" s="31"/>
      <c r="I521" s="31"/>
      <c r="J521" s="31"/>
      <c r="K521" s="31"/>
      <c r="L521" s="31"/>
      <c r="M521" s="31"/>
      <c r="N521" s="31"/>
      <c r="O521" s="31"/>
      <c r="P521" s="31"/>
      <c r="Q521" s="125"/>
      <c r="R521" s="124"/>
      <c r="S521" s="59"/>
      <c r="T521" s="59"/>
      <c r="U521" s="59"/>
      <c r="V521" s="181">
        <f t="shared" si="199"/>
        <v>0</v>
      </c>
      <c r="W521" s="181">
        <f t="shared" si="200"/>
        <v>0</v>
      </c>
      <c r="X521" s="181">
        <f t="shared" si="201"/>
        <v>0</v>
      </c>
      <c r="Y521" s="181">
        <f t="shared" si="202"/>
        <v>0</v>
      </c>
      <c r="Z521" s="181">
        <f t="shared" si="203"/>
        <v>0</v>
      </c>
      <c r="AA521" s="181">
        <f t="shared" si="204"/>
        <v>0</v>
      </c>
      <c r="AB521" s="181">
        <f t="shared" si="205"/>
        <v>0</v>
      </c>
      <c r="AC521" s="181">
        <f t="shared" si="206"/>
        <v>0</v>
      </c>
      <c r="AD521" s="181">
        <f t="shared" si="207"/>
        <v>0</v>
      </c>
      <c r="AE521" s="181">
        <f t="shared" si="208"/>
        <v>0</v>
      </c>
      <c r="AF521" s="500">
        <f t="shared" si="198"/>
        <v>0</v>
      </c>
      <c r="AG521" s="572">
        <f t="shared" si="209"/>
        <v>0</v>
      </c>
      <c r="AH521" s="217">
        <f t="shared" si="197"/>
        <v>0</v>
      </c>
      <c r="AI521" s="236" t="s">
        <v>6</v>
      </c>
    </row>
    <row r="522" spans="2:35" hidden="1" x14ac:dyDescent="0.2">
      <c r="B522" s="123">
        <v>102</v>
      </c>
      <c r="C522" s="36"/>
      <c r="D522" s="36"/>
      <c r="E522" s="31"/>
      <c r="F522" s="56"/>
      <c r="G522" s="31"/>
      <c r="H522" s="31"/>
      <c r="I522" s="31"/>
      <c r="J522" s="31"/>
      <c r="K522" s="31"/>
      <c r="L522" s="31"/>
      <c r="M522" s="31"/>
      <c r="N522" s="31"/>
      <c r="O522" s="31"/>
      <c r="P522" s="31"/>
      <c r="Q522" s="125"/>
      <c r="R522" s="124"/>
      <c r="S522" s="59"/>
      <c r="T522" s="59"/>
      <c r="U522" s="59"/>
      <c r="V522" s="181">
        <f t="shared" si="199"/>
        <v>0</v>
      </c>
      <c r="W522" s="181">
        <f t="shared" si="200"/>
        <v>0</v>
      </c>
      <c r="X522" s="181">
        <f t="shared" si="201"/>
        <v>0</v>
      </c>
      <c r="Y522" s="181">
        <f t="shared" si="202"/>
        <v>0</v>
      </c>
      <c r="Z522" s="181">
        <f t="shared" si="203"/>
        <v>0</v>
      </c>
      <c r="AA522" s="181">
        <f t="shared" si="204"/>
        <v>0</v>
      </c>
      <c r="AB522" s="181">
        <f t="shared" si="205"/>
        <v>0</v>
      </c>
      <c r="AC522" s="181">
        <f t="shared" si="206"/>
        <v>0</v>
      </c>
      <c r="AD522" s="181">
        <f t="shared" si="207"/>
        <v>0</v>
      </c>
      <c r="AE522" s="181">
        <f t="shared" si="208"/>
        <v>0</v>
      </c>
      <c r="AF522" s="500">
        <f t="shared" si="198"/>
        <v>0</v>
      </c>
      <c r="AG522" s="572">
        <f t="shared" si="209"/>
        <v>0</v>
      </c>
      <c r="AH522" s="217">
        <f t="shared" si="197"/>
        <v>0</v>
      </c>
      <c r="AI522" s="236" t="s">
        <v>6</v>
      </c>
    </row>
    <row r="523" spans="2:35" hidden="1" x14ac:dyDescent="0.2">
      <c r="B523" s="123">
        <v>103</v>
      </c>
      <c r="C523" s="36"/>
      <c r="D523" s="36"/>
      <c r="E523" s="31"/>
      <c r="F523" s="56"/>
      <c r="G523" s="31"/>
      <c r="H523" s="31"/>
      <c r="I523" s="31"/>
      <c r="J523" s="31"/>
      <c r="K523" s="31"/>
      <c r="L523" s="31"/>
      <c r="M523" s="31"/>
      <c r="N523" s="31"/>
      <c r="O523" s="31"/>
      <c r="P523" s="31"/>
      <c r="Q523" s="125"/>
      <c r="R523" s="124"/>
      <c r="S523" s="59"/>
      <c r="T523" s="59"/>
      <c r="U523" s="59"/>
      <c r="V523" s="181">
        <f t="shared" si="199"/>
        <v>0</v>
      </c>
      <c r="W523" s="181">
        <f t="shared" si="200"/>
        <v>0</v>
      </c>
      <c r="X523" s="181">
        <f t="shared" si="201"/>
        <v>0</v>
      </c>
      <c r="Y523" s="181">
        <f t="shared" si="202"/>
        <v>0</v>
      </c>
      <c r="Z523" s="181">
        <f t="shared" si="203"/>
        <v>0</v>
      </c>
      <c r="AA523" s="181">
        <f t="shared" si="204"/>
        <v>0</v>
      </c>
      <c r="AB523" s="181">
        <f t="shared" si="205"/>
        <v>0</v>
      </c>
      <c r="AC523" s="181">
        <f t="shared" si="206"/>
        <v>0</v>
      </c>
      <c r="AD523" s="181">
        <f t="shared" si="207"/>
        <v>0</v>
      </c>
      <c r="AE523" s="181">
        <f t="shared" si="208"/>
        <v>0</v>
      </c>
      <c r="AF523" s="500">
        <f t="shared" si="198"/>
        <v>0</v>
      </c>
      <c r="AG523" s="572">
        <f t="shared" si="209"/>
        <v>0</v>
      </c>
      <c r="AH523" s="217">
        <f t="shared" si="197"/>
        <v>0</v>
      </c>
      <c r="AI523" s="236" t="s">
        <v>6</v>
      </c>
    </row>
    <row r="524" spans="2:35" hidden="1" x14ac:dyDescent="0.2">
      <c r="B524" s="123">
        <v>104</v>
      </c>
      <c r="C524" s="36"/>
      <c r="D524" s="36"/>
      <c r="E524" s="31"/>
      <c r="F524" s="56"/>
      <c r="G524" s="31"/>
      <c r="H524" s="31"/>
      <c r="I524" s="31"/>
      <c r="J524" s="31"/>
      <c r="K524" s="31"/>
      <c r="L524" s="31"/>
      <c r="M524" s="31"/>
      <c r="N524" s="31"/>
      <c r="O524" s="31"/>
      <c r="P524" s="31"/>
      <c r="Q524" s="125"/>
      <c r="R524" s="124"/>
      <c r="S524" s="59"/>
      <c r="T524" s="59"/>
      <c r="U524" s="59"/>
      <c r="V524" s="181">
        <f t="shared" si="199"/>
        <v>0</v>
      </c>
      <c r="W524" s="181">
        <f t="shared" si="200"/>
        <v>0</v>
      </c>
      <c r="X524" s="181">
        <f t="shared" si="201"/>
        <v>0</v>
      </c>
      <c r="Y524" s="181">
        <f t="shared" si="202"/>
        <v>0</v>
      </c>
      <c r="Z524" s="181">
        <f t="shared" si="203"/>
        <v>0</v>
      </c>
      <c r="AA524" s="181">
        <f t="shared" si="204"/>
        <v>0</v>
      </c>
      <c r="AB524" s="181">
        <f t="shared" si="205"/>
        <v>0</v>
      </c>
      <c r="AC524" s="181">
        <f t="shared" si="206"/>
        <v>0</v>
      </c>
      <c r="AD524" s="181">
        <f t="shared" si="207"/>
        <v>0</v>
      </c>
      <c r="AE524" s="181">
        <f t="shared" si="208"/>
        <v>0</v>
      </c>
      <c r="AF524" s="500">
        <f t="shared" si="198"/>
        <v>0</v>
      </c>
      <c r="AG524" s="572">
        <f t="shared" si="209"/>
        <v>0</v>
      </c>
      <c r="AH524" s="217">
        <f t="shared" si="197"/>
        <v>0</v>
      </c>
      <c r="AI524" s="236" t="s">
        <v>6</v>
      </c>
    </row>
    <row r="525" spans="2:35" hidden="1" x14ac:dyDescent="0.2">
      <c r="B525" s="123">
        <v>105</v>
      </c>
      <c r="C525" s="36"/>
      <c r="D525" s="36"/>
      <c r="E525" s="31"/>
      <c r="F525" s="56"/>
      <c r="G525" s="31"/>
      <c r="H525" s="31"/>
      <c r="I525" s="31"/>
      <c r="J525" s="31"/>
      <c r="K525" s="31"/>
      <c r="L525" s="31"/>
      <c r="M525" s="31"/>
      <c r="N525" s="31"/>
      <c r="O525" s="31"/>
      <c r="P525" s="31"/>
      <c r="Q525" s="125"/>
      <c r="R525" s="124"/>
      <c r="S525" s="59"/>
      <c r="T525" s="59"/>
      <c r="U525" s="59"/>
      <c r="V525" s="181">
        <f t="shared" si="199"/>
        <v>0</v>
      </c>
      <c r="W525" s="181">
        <f t="shared" si="200"/>
        <v>0</v>
      </c>
      <c r="X525" s="181">
        <f t="shared" si="201"/>
        <v>0</v>
      </c>
      <c r="Y525" s="181">
        <f t="shared" si="202"/>
        <v>0</v>
      </c>
      <c r="Z525" s="181">
        <f t="shared" si="203"/>
        <v>0</v>
      </c>
      <c r="AA525" s="181">
        <f t="shared" si="204"/>
        <v>0</v>
      </c>
      <c r="AB525" s="181">
        <f t="shared" si="205"/>
        <v>0</v>
      </c>
      <c r="AC525" s="181">
        <f t="shared" si="206"/>
        <v>0</v>
      </c>
      <c r="AD525" s="181">
        <f t="shared" si="207"/>
        <v>0</v>
      </c>
      <c r="AE525" s="181">
        <f t="shared" si="208"/>
        <v>0</v>
      </c>
      <c r="AF525" s="500">
        <f t="shared" si="198"/>
        <v>0</v>
      </c>
      <c r="AG525" s="572">
        <f t="shared" si="209"/>
        <v>0</v>
      </c>
      <c r="AH525" s="217">
        <f t="shared" si="197"/>
        <v>0</v>
      </c>
      <c r="AI525" s="236" t="s">
        <v>6</v>
      </c>
    </row>
    <row r="526" spans="2:35" hidden="1" x14ac:dyDescent="0.2">
      <c r="B526" s="123">
        <v>106</v>
      </c>
      <c r="C526" s="36"/>
      <c r="D526" s="36"/>
      <c r="E526" s="31"/>
      <c r="F526" s="56"/>
      <c r="G526" s="31"/>
      <c r="H526" s="31"/>
      <c r="I526" s="31"/>
      <c r="J526" s="31"/>
      <c r="K526" s="31"/>
      <c r="L526" s="31"/>
      <c r="M526" s="31"/>
      <c r="N526" s="31"/>
      <c r="O526" s="31"/>
      <c r="P526" s="31"/>
      <c r="Q526" s="125"/>
      <c r="R526" s="124"/>
      <c r="S526" s="59"/>
      <c r="T526" s="59"/>
      <c r="U526" s="59"/>
      <c r="V526" s="181">
        <f t="shared" si="199"/>
        <v>0</v>
      </c>
      <c r="W526" s="181">
        <f t="shared" si="200"/>
        <v>0</v>
      </c>
      <c r="X526" s="181">
        <f t="shared" si="201"/>
        <v>0</v>
      </c>
      <c r="Y526" s="181">
        <f t="shared" si="202"/>
        <v>0</v>
      </c>
      <c r="Z526" s="181">
        <f t="shared" si="203"/>
        <v>0</v>
      </c>
      <c r="AA526" s="181">
        <f t="shared" si="204"/>
        <v>0</v>
      </c>
      <c r="AB526" s="181">
        <f t="shared" si="205"/>
        <v>0</v>
      </c>
      <c r="AC526" s="181">
        <f t="shared" si="206"/>
        <v>0</v>
      </c>
      <c r="AD526" s="181">
        <f t="shared" si="207"/>
        <v>0</v>
      </c>
      <c r="AE526" s="181">
        <f t="shared" si="208"/>
        <v>0</v>
      </c>
      <c r="AF526" s="500">
        <f t="shared" si="198"/>
        <v>0</v>
      </c>
      <c r="AG526" s="572">
        <f t="shared" si="209"/>
        <v>0</v>
      </c>
      <c r="AH526" s="217">
        <f t="shared" si="197"/>
        <v>0</v>
      </c>
      <c r="AI526" s="236" t="s">
        <v>6</v>
      </c>
    </row>
    <row r="527" spans="2:35" hidden="1" x14ac:dyDescent="0.2">
      <c r="B527" s="123">
        <v>107</v>
      </c>
      <c r="C527" s="36"/>
      <c r="D527" s="36"/>
      <c r="E527" s="31"/>
      <c r="F527" s="56"/>
      <c r="G527" s="31"/>
      <c r="H527" s="31"/>
      <c r="I527" s="31"/>
      <c r="J527" s="31"/>
      <c r="K527" s="31"/>
      <c r="L527" s="31"/>
      <c r="M527" s="31"/>
      <c r="N527" s="31"/>
      <c r="O527" s="31"/>
      <c r="P527" s="31"/>
      <c r="Q527" s="125"/>
      <c r="R527" s="124"/>
      <c r="S527" s="59"/>
      <c r="T527" s="59"/>
      <c r="U527" s="59"/>
      <c r="V527" s="181">
        <f t="shared" si="199"/>
        <v>0</v>
      </c>
      <c r="W527" s="181">
        <f t="shared" si="200"/>
        <v>0</v>
      </c>
      <c r="X527" s="181">
        <f t="shared" si="201"/>
        <v>0</v>
      </c>
      <c r="Y527" s="181">
        <f t="shared" si="202"/>
        <v>0</v>
      </c>
      <c r="Z527" s="181">
        <f t="shared" si="203"/>
        <v>0</v>
      </c>
      <c r="AA527" s="181">
        <f t="shared" si="204"/>
        <v>0</v>
      </c>
      <c r="AB527" s="181">
        <f t="shared" si="205"/>
        <v>0</v>
      </c>
      <c r="AC527" s="181">
        <f t="shared" si="206"/>
        <v>0</v>
      </c>
      <c r="AD527" s="181">
        <f t="shared" si="207"/>
        <v>0</v>
      </c>
      <c r="AE527" s="181">
        <f t="shared" si="208"/>
        <v>0</v>
      </c>
      <c r="AF527" s="500">
        <f t="shared" si="198"/>
        <v>0</v>
      </c>
      <c r="AG527" s="572">
        <f t="shared" si="209"/>
        <v>0</v>
      </c>
      <c r="AH527" s="217">
        <f t="shared" si="197"/>
        <v>0</v>
      </c>
      <c r="AI527" s="236" t="s">
        <v>6</v>
      </c>
    </row>
    <row r="528" spans="2:35" hidden="1" x14ac:dyDescent="0.2">
      <c r="B528" s="123">
        <v>108</v>
      </c>
      <c r="C528" s="36"/>
      <c r="D528" s="36"/>
      <c r="E528" s="31"/>
      <c r="F528" s="56"/>
      <c r="G528" s="31"/>
      <c r="H528" s="31"/>
      <c r="I528" s="31"/>
      <c r="J528" s="31"/>
      <c r="K528" s="31"/>
      <c r="L528" s="31"/>
      <c r="M528" s="31"/>
      <c r="N528" s="31"/>
      <c r="O528" s="31"/>
      <c r="P528" s="31"/>
      <c r="Q528" s="125"/>
      <c r="R528" s="124"/>
      <c r="S528" s="59"/>
      <c r="T528" s="59"/>
      <c r="U528" s="59"/>
      <c r="V528" s="181">
        <f t="shared" si="199"/>
        <v>0</v>
      </c>
      <c r="W528" s="181">
        <f t="shared" si="200"/>
        <v>0</v>
      </c>
      <c r="X528" s="181">
        <f t="shared" si="201"/>
        <v>0</v>
      </c>
      <c r="Y528" s="181">
        <f t="shared" si="202"/>
        <v>0</v>
      </c>
      <c r="Z528" s="181">
        <f t="shared" si="203"/>
        <v>0</v>
      </c>
      <c r="AA528" s="181">
        <f t="shared" si="204"/>
        <v>0</v>
      </c>
      <c r="AB528" s="181">
        <f t="shared" si="205"/>
        <v>0</v>
      </c>
      <c r="AC528" s="181">
        <f t="shared" si="206"/>
        <v>0</v>
      </c>
      <c r="AD528" s="181">
        <f t="shared" si="207"/>
        <v>0</v>
      </c>
      <c r="AE528" s="181">
        <f t="shared" si="208"/>
        <v>0</v>
      </c>
      <c r="AF528" s="500">
        <f t="shared" si="198"/>
        <v>0</v>
      </c>
      <c r="AG528" s="572">
        <f t="shared" si="209"/>
        <v>0</v>
      </c>
      <c r="AH528" s="217">
        <f t="shared" si="197"/>
        <v>0</v>
      </c>
      <c r="AI528" s="236" t="s">
        <v>6</v>
      </c>
    </row>
    <row r="529" spans="2:35" hidden="1" x14ac:dyDescent="0.2">
      <c r="B529" s="123">
        <v>109</v>
      </c>
      <c r="C529" s="36"/>
      <c r="D529" s="36"/>
      <c r="E529" s="31"/>
      <c r="F529" s="56"/>
      <c r="G529" s="31"/>
      <c r="H529" s="31"/>
      <c r="I529" s="31"/>
      <c r="J529" s="31"/>
      <c r="K529" s="31"/>
      <c r="L529" s="31"/>
      <c r="M529" s="31"/>
      <c r="N529" s="31"/>
      <c r="O529" s="31"/>
      <c r="P529" s="31"/>
      <c r="Q529" s="125"/>
      <c r="R529" s="124"/>
      <c r="S529" s="59"/>
      <c r="T529" s="59"/>
      <c r="U529" s="59"/>
      <c r="V529" s="181">
        <f t="shared" si="199"/>
        <v>0</v>
      </c>
      <c r="W529" s="181">
        <f t="shared" si="200"/>
        <v>0</v>
      </c>
      <c r="X529" s="181">
        <f t="shared" si="201"/>
        <v>0</v>
      </c>
      <c r="Y529" s="181">
        <f t="shared" si="202"/>
        <v>0</v>
      </c>
      <c r="Z529" s="181">
        <f t="shared" si="203"/>
        <v>0</v>
      </c>
      <c r="AA529" s="181">
        <f t="shared" si="204"/>
        <v>0</v>
      </c>
      <c r="AB529" s="181">
        <f t="shared" si="205"/>
        <v>0</v>
      </c>
      <c r="AC529" s="181">
        <f t="shared" si="206"/>
        <v>0</v>
      </c>
      <c r="AD529" s="181">
        <f t="shared" si="207"/>
        <v>0</v>
      </c>
      <c r="AE529" s="181">
        <f t="shared" si="208"/>
        <v>0</v>
      </c>
      <c r="AF529" s="500">
        <f t="shared" si="198"/>
        <v>0</v>
      </c>
      <c r="AG529" s="572">
        <f t="shared" si="209"/>
        <v>0</v>
      </c>
      <c r="AH529" s="217">
        <f t="shared" si="197"/>
        <v>0</v>
      </c>
      <c r="AI529" s="236" t="s">
        <v>6</v>
      </c>
    </row>
    <row r="530" spans="2:35" hidden="1" x14ac:dyDescent="0.2">
      <c r="B530" s="123">
        <v>110</v>
      </c>
      <c r="C530" s="36"/>
      <c r="D530" s="36"/>
      <c r="E530" s="31"/>
      <c r="F530" s="56"/>
      <c r="G530" s="31"/>
      <c r="H530" s="31"/>
      <c r="I530" s="31"/>
      <c r="J530" s="31"/>
      <c r="K530" s="31"/>
      <c r="L530" s="31"/>
      <c r="M530" s="31"/>
      <c r="N530" s="31"/>
      <c r="O530" s="31"/>
      <c r="P530" s="31"/>
      <c r="Q530" s="125"/>
      <c r="R530" s="124"/>
      <c r="S530" s="59"/>
      <c r="T530" s="59"/>
      <c r="U530" s="59"/>
      <c r="V530" s="181">
        <f t="shared" si="199"/>
        <v>0</v>
      </c>
      <c r="W530" s="181">
        <f t="shared" si="200"/>
        <v>0</v>
      </c>
      <c r="X530" s="181">
        <f t="shared" si="201"/>
        <v>0</v>
      </c>
      <c r="Y530" s="181">
        <f t="shared" si="202"/>
        <v>0</v>
      </c>
      <c r="Z530" s="181">
        <f t="shared" si="203"/>
        <v>0</v>
      </c>
      <c r="AA530" s="181">
        <f t="shared" si="204"/>
        <v>0</v>
      </c>
      <c r="AB530" s="181">
        <f t="shared" si="205"/>
        <v>0</v>
      </c>
      <c r="AC530" s="181">
        <f t="shared" si="206"/>
        <v>0</v>
      </c>
      <c r="AD530" s="181">
        <f t="shared" si="207"/>
        <v>0</v>
      </c>
      <c r="AE530" s="181">
        <f t="shared" si="208"/>
        <v>0</v>
      </c>
      <c r="AF530" s="500">
        <f t="shared" si="198"/>
        <v>0</v>
      </c>
      <c r="AG530" s="572">
        <f t="shared" si="209"/>
        <v>0</v>
      </c>
      <c r="AH530" s="217">
        <f t="shared" si="197"/>
        <v>0</v>
      </c>
      <c r="AI530" s="236" t="s">
        <v>6</v>
      </c>
    </row>
    <row r="531" spans="2:35" hidden="1" x14ac:dyDescent="0.2">
      <c r="B531" s="123">
        <v>111</v>
      </c>
      <c r="C531" s="36"/>
      <c r="D531" s="36"/>
      <c r="E531" s="31"/>
      <c r="F531" s="56"/>
      <c r="G531" s="31"/>
      <c r="H531" s="31"/>
      <c r="I531" s="31"/>
      <c r="J531" s="31"/>
      <c r="K531" s="31"/>
      <c r="L531" s="31"/>
      <c r="M531" s="31"/>
      <c r="N531" s="31"/>
      <c r="O531" s="31"/>
      <c r="P531" s="31"/>
      <c r="Q531" s="125"/>
      <c r="R531" s="124"/>
      <c r="S531" s="59"/>
      <c r="T531" s="59"/>
      <c r="U531" s="59"/>
      <c r="V531" s="181">
        <f t="shared" si="199"/>
        <v>0</v>
      </c>
      <c r="W531" s="181">
        <f t="shared" si="200"/>
        <v>0</v>
      </c>
      <c r="X531" s="181">
        <f t="shared" si="201"/>
        <v>0</v>
      </c>
      <c r="Y531" s="181">
        <f t="shared" si="202"/>
        <v>0</v>
      </c>
      <c r="Z531" s="181">
        <f t="shared" si="203"/>
        <v>0</v>
      </c>
      <c r="AA531" s="181">
        <f t="shared" si="204"/>
        <v>0</v>
      </c>
      <c r="AB531" s="181">
        <f t="shared" si="205"/>
        <v>0</v>
      </c>
      <c r="AC531" s="181">
        <f t="shared" si="206"/>
        <v>0</v>
      </c>
      <c r="AD531" s="181">
        <f t="shared" si="207"/>
        <v>0</v>
      </c>
      <c r="AE531" s="181">
        <f t="shared" si="208"/>
        <v>0</v>
      </c>
      <c r="AF531" s="500">
        <f t="shared" si="198"/>
        <v>0</v>
      </c>
      <c r="AG531" s="572">
        <f t="shared" si="209"/>
        <v>0</v>
      </c>
      <c r="AH531" s="217">
        <f t="shared" si="197"/>
        <v>0</v>
      </c>
      <c r="AI531" s="236" t="s">
        <v>6</v>
      </c>
    </row>
    <row r="532" spans="2:35" hidden="1" x14ac:dyDescent="0.2">
      <c r="B532" s="123">
        <v>112</v>
      </c>
      <c r="C532" s="36"/>
      <c r="D532" s="36"/>
      <c r="E532" s="31"/>
      <c r="F532" s="56"/>
      <c r="G532" s="31"/>
      <c r="H532" s="31"/>
      <c r="I532" s="31"/>
      <c r="J532" s="31"/>
      <c r="K532" s="31"/>
      <c r="L532" s="31"/>
      <c r="M532" s="31"/>
      <c r="N532" s="31"/>
      <c r="O532" s="31"/>
      <c r="P532" s="31"/>
      <c r="Q532" s="125"/>
      <c r="R532" s="124"/>
      <c r="S532" s="59"/>
      <c r="T532" s="59"/>
      <c r="U532" s="59"/>
      <c r="V532" s="181">
        <f t="shared" si="199"/>
        <v>0</v>
      </c>
      <c r="W532" s="181">
        <f t="shared" si="200"/>
        <v>0</v>
      </c>
      <c r="X532" s="181">
        <f t="shared" si="201"/>
        <v>0</v>
      </c>
      <c r="Y532" s="181">
        <f t="shared" si="202"/>
        <v>0</v>
      </c>
      <c r="Z532" s="181">
        <f t="shared" si="203"/>
        <v>0</v>
      </c>
      <c r="AA532" s="181">
        <f t="shared" si="204"/>
        <v>0</v>
      </c>
      <c r="AB532" s="181">
        <f t="shared" si="205"/>
        <v>0</v>
      </c>
      <c r="AC532" s="181">
        <f t="shared" si="206"/>
        <v>0</v>
      </c>
      <c r="AD532" s="181">
        <f t="shared" si="207"/>
        <v>0</v>
      </c>
      <c r="AE532" s="181">
        <f t="shared" si="208"/>
        <v>0</v>
      </c>
      <c r="AF532" s="500">
        <f t="shared" si="198"/>
        <v>0</v>
      </c>
      <c r="AG532" s="572">
        <f t="shared" si="209"/>
        <v>0</v>
      </c>
      <c r="AH532" s="217">
        <f t="shared" si="197"/>
        <v>0</v>
      </c>
      <c r="AI532" s="236" t="s">
        <v>6</v>
      </c>
    </row>
    <row r="533" spans="2:35" hidden="1" x14ac:dyDescent="0.2">
      <c r="B533" s="123">
        <v>113</v>
      </c>
      <c r="C533" s="36"/>
      <c r="D533" s="36"/>
      <c r="E533" s="31"/>
      <c r="F533" s="56"/>
      <c r="G533" s="31"/>
      <c r="H533" s="31"/>
      <c r="I533" s="31"/>
      <c r="J533" s="31"/>
      <c r="K533" s="31"/>
      <c r="L533" s="31"/>
      <c r="M533" s="31"/>
      <c r="N533" s="31"/>
      <c r="O533" s="31"/>
      <c r="P533" s="31"/>
      <c r="Q533" s="125"/>
      <c r="R533" s="124"/>
      <c r="S533" s="59"/>
      <c r="T533" s="59"/>
      <c r="U533" s="59"/>
      <c r="V533" s="181">
        <f t="shared" si="199"/>
        <v>0</v>
      </c>
      <c r="W533" s="181">
        <f t="shared" si="200"/>
        <v>0</v>
      </c>
      <c r="X533" s="181">
        <f t="shared" si="201"/>
        <v>0</v>
      </c>
      <c r="Y533" s="181">
        <f t="shared" si="202"/>
        <v>0</v>
      </c>
      <c r="Z533" s="181">
        <f t="shared" si="203"/>
        <v>0</v>
      </c>
      <c r="AA533" s="181">
        <f t="shared" si="204"/>
        <v>0</v>
      </c>
      <c r="AB533" s="181">
        <f t="shared" si="205"/>
        <v>0</v>
      </c>
      <c r="AC533" s="181">
        <f t="shared" si="206"/>
        <v>0</v>
      </c>
      <c r="AD533" s="181">
        <f t="shared" si="207"/>
        <v>0</v>
      </c>
      <c r="AE533" s="181">
        <f t="shared" si="208"/>
        <v>0</v>
      </c>
      <c r="AF533" s="500">
        <f t="shared" si="198"/>
        <v>0</v>
      </c>
      <c r="AG533" s="572">
        <f t="shared" si="209"/>
        <v>0</v>
      </c>
      <c r="AH533" s="217">
        <f t="shared" si="197"/>
        <v>0</v>
      </c>
      <c r="AI533" s="236" t="s">
        <v>6</v>
      </c>
    </row>
    <row r="534" spans="2:35" hidden="1" x14ac:dyDescent="0.2">
      <c r="B534" s="123">
        <v>114</v>
      </c>
      <c r="C534" s="36"/>
      <c r="D534" s="36"/>
      <c r="E534" s="31"/>
      <c r="F534" s="56"/>
      <c r="G534" s="31"/>
      <c r="H534" s="31"/>
      <c r="I534" s="31"/>
      <c r="J534" s="31"/>
      <c r="K534" s="31"/>
      <c r="L534" s="31"/>
      <c r="M534" s="31"/>
      <c r="N534" s="31"/>
      <c r="O534" s="31"/>
      <c r="P534" s="31"/>
      <c r="Q534" s="125"/>
      <c r="R534" s="124"/>
      <c r="S534" s="59"/>
      <c r="T534" s="59"/>
      <c r="U534" s="59"/>
      <c r="V534" s="181">
        <f t="shared" si="199"/>
        <v>0</v>
      </c>
      <c r="W534" s="181">
        <f t="shared" si="200"/>
        <v>0</v>
      </c>
      <c r="X534" s="181">
        <f t="shared" si="201"/>
        <v>0</v>
      </c>
      <c r="Y534" s="181">
        <f t="shared" si="202"/>
        <v>0</v>
      </c>
      <c r="Z534" s="181">
        <f t="shared" si="203"/>
        <v>0</v>
      </c>
      <c r="AA534" s="181">
        <f t="shared" si="204"/>
        <v>0</v>
      </c>
      <c r="AB534" s="181">
        <f t="shared" si="205"/>
        <v>0</v>
      </c>
      <c r="AC534" s="181">
        <f t="shared" si="206"/>
        <v>0</v>
      </c>
      <c r="AD534" s="181">
        <f t="shared" si="207"/>
        <v>0</v>
      </c>
      <c r="AE534" s="181">
        <f t="shared" si="208"/>
        <v>0</v>
      </c>
      <c r="AF534" s="500">
        <f t="shared" si="198"/>
        <v>0</v>
      </c>
      <c r="AG534" s="572">
        <f t="shared" si="209"/>
        <v>0</v>
      </c>
      <c r="AH534" s="217">
        <f t="shared" si="197"/>
        <v>0</v>
      </c>
      <c r="AI534" s="236" t="s">
        <v>6</v>
      </c>
    </row>
    <row r="535" spans="2:35" hidden="1" x14ac:dyDescent="0.2">
      <c r="B535" s="123">
        <v>115</v>
      </c>
      <c r="C535" s="36"/>
      <c r="D535" s="36"/>
      <c r="E535" s="31"/>
      <c r="F535" s="56"/>
      <c r="G535" s="31"/>
      <c r="H535" s="31"/>
      <c r="I535" s="31"/>
      <c r="J535" s="31"/>
      <c r="K535" s="31"/>
      <c r="L535" s="31"/>
      <c r="M535" s="31"/>
      <c r="N535" s="31"/>
      <c r="O535" s="31"/>
      <c r="P535" s="31"/>
      <c r="Q535" s="125"/>
      <c r="R535" s="124"/>
      <c r="S535" s="59"/>
      <c r="T535" s="59"/>
      <c r="U535" s="59"/>
      <c r="V535" s="181">
        <f t="shared" si="199"/>
        <v>0</v>
      </c>
      <c r="W535" s="181">
        <f t="shared" si="200"/>
        <v>0</v>
      </c>
      <c r="X535" s="181">
        <f t="shared" si="201"/>
        <v>0</v>
      </c>
      <c r="Y535" s="181">
        <f t="shared" si="202"/>
        <v>0</v>
      </c>
      <c r="Z535" s="181">
        <f t="shared" si="203"/>
        <v>0</v>
      </c>
      <c r="AA535" s="181">
        <f t="shared" si="204"/>
        <v>0</v>
      </c>
      <c r="AB535" s="181">
        <f t="shared" si="205"/>
        <v>0</v>
      </c>
      <c r="AC535" s="181">
        <f t="shared" si="206"/>
        <v>0</v>
      </c>
      <c r="AD535" s="181">
        <f t="shared" si="207"/>
        <v>0</v>
      </c>
      <c r="AE535" s="181">
        <f t="shared" si="208"/>
        <v>0</v>
      </c>
      <c r="AF535" s="500">
        <f t="shared" si="198"/>
        <v>0</v>
      </c>
      <c r="AG535" s="572">
        <f t="shared" si="209"/>
        <v>0</v>
      </c>
      <c r="AH535" s="217">
        <f t="shared" si="197"/>
        <v>0</v>
      </c>
      <c r="AI535" s="236" t="s">
        <v>6</v>
      </c>
    </row>
    <row r="536" spans="2:35" hidden="1" x14ac:dyDescent="0.2">
      <c r="B536" s="123">
        <v>116</v>
      </c>
      <c r="C536" s="36"/>
      <c r="D536" s="36"/>
      <c r="E536" s="31"/>
      <c r="F536" s="56"/>
      <c r="G536" s="31"/>
      <c r="H536" s="31"/>
      <c r="I536" s="31"/>
      <c r="J536" s="31"/>
      <c r="K536" s="31"/>
      <c r="L536" s="31"/>
      <c r="M536" s="31"/>
      <c r="N536" s="31"/>
      <c r="O536" s="31"/>
      <c r="P536" s="31"/>
      <c r="Q536" s="125"/>
      <c r="R536" s="124"/>
      <c r="S536" s="59"/>
      <c r="T536" s="59"/>
      <c r="U536" s="59"/>
      <c r="V536" s="181">
        <f t="shared" si="199"/>
        <v>0</v>
      </c>
      <c r="W536" s="181">
        <f t="shared" si="200"/>
        <v>0</v>
      </c>
      <c r="X536" s="181">
        <f t="shared" si="201"/>
        <v>0</v>
      </c>
      <c r="Y536" s="181">
        <f t="shared" si="202"/>
        <v>0</v>
      </c>
      <c r="Z536" s="181">
        <f t="shared" si="203"/>
        <v>0</v>
      </c>
      <c r="AA536" s="181">
        <f t="shared" si="204"/>
        <v>0</v>
      </c>
      <c r="AB536" s="181">
        <f t="shared" si="205"/>
        <v>0</v>
      </c>
      <c r="AC536" s="181">
        <f t="shared" si="206"/>
        <v>0</v>
      </c>
      <c r="AD536" s="181">
        <f t="shared" si="207"/>
        <v>0</v>
      </c>
      <c r="AE536" s="181">
        <f t="shared" si="208"/>
        <v>0</v>
      </c>
      <c r="AF536" s="500">
        <f t="shared" si="198"/>
        <v>0</v>
      </c>
      <c r="AG536" s="572">
        <f t="shared" si="209"/>
        <v>0</v>
      </c>
      <c r="AH536" s="217">
        <f t="shared" si="197"/>
        <v>0</v>
      </c>
      <c r="AI536" s="236" t="s">
        <v>6</v>
      </c>
    </row>
    <row r="537" spans="2:35" hidden="1" x14ac:dyDescent="0.2">
      <c r="B537" s="123">
        <v>117</v>
      </c>
      <c r="C537" s="36"/>
      <c r="D537" s="36"/>
      <c r="E537" s="31"/>
      <c r="F537" s="56"/>
      <c r="G537" s="31"/>
      <c r="H537" s="31"/>
      <c r="I537" s="31"/>
      <c r="J537" s="31"/>
      <c r="K537" s="31"/>
      <c r="L537" s="31"/>
      <c r="M537" s="31"/>
      <c r="N537" s="31"/>
      <c r="O537" s="31"/>
      <c r="P537" s="31"/>
      <c r="Q537" s="125"/>
      <c r="R537" s="124"/>
      <c r="S537" s="59"/>
      <c r="T537" s="59"/>
      <c r="U537" s="59"/>
      <c r="V537" s="181">
        <f t="shared" si="199"/>
        <v>0</v>
      </c>
      <c r="W537" s="181">
        <f t="shared" si="200"/>
        <v>0</v>
      </c>
      <c r="X537" s="181">
        <f t="shared" si="201"/>
        <v>0</v>
      </c>
      <c r="Y537" s="181">
        <f t="shared" si="202"/>
        <v>0</v>
      </c>
      <c r="Z537" s="181">
        <f t="shared" si="203"/>
        <v>0</v>
      </c>
      <c r="AA537" s="181">
        <f t="shared" si="204"/>
        <v>0</v>
      </c>
      <c r="AB537" s="181">
        <f t="shared" si="205"/>
        <v>0</v>
      </c>
      <c r="AC537" s="181">
        <f t="shared" si="206"/>
        <v>0</v>
      </c>
      <c r="AD537" s="181">
        <f t="shared" si="207"/>
        <v>0</v>
      </c>
      <c r="AE537" s="181">
        <f t="shared" si="208"/>
        <v>0</v>
      </c>
      <c r="AF537" s="500">
        <f t="shared" si="198"/>
        <v>0</v>
      </c>
      <c r="AG537" s="572">
        <f t="shared" si="209"/>
        <v>0</v>
      </c>
      <c r="AH537" s="217">
        <f t="shared" si="197"/>
        <v>0</v>
      </c>
      <c r="AI537" s="236" t="s">
        <v>6</v>
      </c>
    </row>
    <row r="538" spans="2:35" hidden="1" x14ac:dyDescent="0.2">
      <c r="B538" s="123">
        <v>118</v>
      </c>
      <c r="C538" s="36"/>
      <c r="D538" s="36"/>
      <c r="E538" s="31"/>
      <c r="F538" s="56"/>
      <c r="G538" s="31"/>
      <c r="H538" s="31"/>
      <c r="I538" s="31"/>
      <c r="J538" s="31"/>
      <c r="K538" s="31"/>
      <c r="L538" s="31"/>
      <c r="M538" s="31"/>
      <c r="N538" s="31"/>
      <c r="O538" s="31"/>
      <c r="P538" s="31"/>
      <c r="Q538" s="125"/>
      <c r="R538" s="124"/>
      <c r="S538" s="59"/>
      <c r="T538" s="59"/>
      <c r="U538" s="59"/>
      <c r="V538" s="181">
        <f t="shared" si="199"/>
        <v>0</v>
      </c>
      <c r="W538" s="181">
        <f t="shared" si="200"/>
        <v>0</v>
      </c>
      <c r="X538" s="181">
        <f t="shared" si="201"/>
        <v>0</v>
      </c>
      <c r="Y538" s="181">
        <f t="shared" si="202"/>
        <v>0</v>
      </c>
      <c r="Z538" s="181">
        <f t="shared" si="203"/>
        <v>0</v>
      </c>
      <c r="AA538" s="181">
        <f t="shared" si="204"/>
        <v>0</v>
      </c>
      <c r="AB538" s="181">
        <f t="shared" si="205"/>
        <v>0</v>
      </c>
      <c r="AC538" s="181">
        <f t="shared" si="206"/>
        <v>0</v>
      </c>
      <c r="AD538" s="181">
        <f t="shared" si="207"/>
        <v>0</v>
      </c>
      <c r="AE538" s="181">
        <f t="shared" si="208"/>
        <v>0</v>
      </c>
      <c r="AF538" s="500">
        <f t="shared" si="198"/>
        <v>0</v>
      </c>
      <c r="AG538" s="572">
        <f t="shared" si="209"/>
        <v>0</v>
      </c>
      <c r="AH538" s="217">
        <f t="shared" si="197"/>
        <v>0</v>
      </c>
      <c r="AI538" s="236" t="s">
        <v>6</v>
      </c>
    </row>
    <row r="539" spans="2:35" hidden="1" x14ac:dyDescent="0.2">
      <c r="B539" s="123">
        <v>119</v>
      </c>
      <c r="C539" s="36"/>
      <c r="D539" s="36"/>
      <c r="E539" s="31"/>
      <c r="F539" s="56"/>
      <c r="G539" s="31"/>
      <c r="H539" s="31"/>
      <c r="I539" s="31"/>
      <c r="J539" s="31"/>
      <c r="K539" s="31"/>
      <c r="L539" s="31"/>
      <c r="M539" s="31"/>
      <c r="N539" s="31"/>
      <c r="O539" s="31"/>
      <c r="P539" s="31"/>
      <c r="Q539" s="125"/>
      <c r="R539" s="124"/>
      <c r="S539" s="59"/>
      <c r="T539" s="59"/>
      <c r="U539" s="59"/>
      <c r="V539" s="181">
        <f t="shared" si="199"/>
        <v>0</v>
      </c>
      <c r="W539" s="181">
        <f t="shared" si="200"/>
        <v>0</v>
      </c>
      <c r="X539" s="181">
        <f t="shared" si="201"/>
        <v>0</v>
      </c>
      <c r="Y539" s="181">
        <f t="shared" si="202"/>
        <v>0</v>
      </c>
      <c r="Z539" s="181">
        <f t="shared" si="203"/>
        <v>0</v>
      </c>
      <c r="AA539" s="181">
        <f t="shared" si="204"/>
        <v>0</v>
      </c>
      <c r="AB539" s="181">
        <f t="shared" si="205"/>
        <v>0</v>
      </c>
      <c r="AC539" s="181">
        <f t="shared" si="206"/>
        <v>0</v>
      </c>
      <c r="AD539" s="181">
        <f t="shared" si="207"/>
        <v>0</v>
      </c>
      <c r="AE539" s="181">
        <f t="shared" si="208"/>
        <v>0</v>
      </c>
      <c r="AF539" s="500">
        <f t="shared" si="198"/>
        <v>0</v>
      </c>
      <c r="AG539" s="572">
        <f t="shared" si="209"/>
        <v>0</v>
      </c>
      <c r="AH539" s="217">
        <f t="shared" si="197"/>
        <v>0</v>
      </c>
      <c r="AI539" s="236" t="s">
        <v>6</v>
      </c>
    </row>
    <row r="540" spans="2:35" hidden="1" x14ac:dyDescent="0.2">
      <c r="B540" s="123">
        <v>120</v>
      </c>
      <c r="C540" s="36"/>
      <c r="D540" s="36"/>
      <c r="E540" s="31"/>
      <c r="F540" s="56"/>
      <c r="G540" s="31"/>
      <c r="H540" s="31"/>
      <c r="I540" s="31"/>
      <c r="J540" s="31"/>
      <c r="K540" s="31"/>
      <c r="L540" s="31"/>
      <c r="M540" s="31"/>
      <c r="N540" s="31"/>
      <c r="O540" s="31"/>
      <c r="P540" s="31"/>
      <c r="Q540" s="125"/>
      <c r="R540" s="124"/>
      <c r="S540" s="59"/>
      <c r="T540" s="59"/>
      <c r="U540" s="59"/>
      <c r="V540" s="181">
        <f t="shared" si="199"/>
        <v>0</v>
      </c>
      <c r="W540" s="181">
        <f t="shared" si="200"/>
        <v>0</v>
      </c>
      <c r="X540" s="181">
        <f t="shared" si="201"/>
        <v>0</v>
      </c>
      <c r="Y540" s="181">
        <f t="shared" si="202"/>
        <v>0</v>
      </c>
      <c r="Z540" s="181">
        <f t="shared" si="203"/>
        <v>0</v>
      </c>
      <c r="AA540" s="181">
        <f t="shared" si="204"/>
        <v>0</v>
      </c>
      <c r="AB540" s="181">
        <f t="shared" si="205"/>
        <v>0</v>
      </c>
      <c r="AC540" s="181">
        <f t="shared" si="206"/>
        <v>0</v>
      </c>
      <c r="AD540" s="181">
        <f t="shared" si="207"/>
        <v>0</v>
      </c>
      <c r="AE540" s="181">
        <f t="shared" si="208"/>
        <v>0</v>
      </c>
      <c r="AF540" s="500">
        <f t="shared" si="198"/>
        <v>0</v>
      </c>
      <c r="AG540" s="572">
        <f t="shared" si="209"/>
        <v>0</v>
      </c>
      <c r="AH540" s="217">
        <f t="shared" si="197"/>
        <v>0</v>
      </c>
      <c r="AI540" s="236" t="s">
        <v>6</v>
      </c>
    </row>
    <row r="541" spans="2:35" hidden="1" x14ac:dyDescent="0.2">
      <c r="B541" s="123">
        <v>121</v>
      </c>
      <c r="C541" s="36"/>
      <c r="D541" s="36"/>
      <c r="E541" s="31"/>
      <c r="F541" s="56"/>
      <c r="G541" s="31"/>
      <c r="H541" s="31"/>
      <c r="I541" s="31"/>
      <c r="J541" s="31"/>
      <c r="K541" s="31"/>
      <c r="L541" s="31"/>
      <c r="M541" s="31"/>
      <c r="N541" s="31"/>
      <c r="O541" s="31"/>
      <c r="P541" s="31"/>
      <c r="Q541" s="125"/>
      <c r="R541" s="124"/>
      <c r="S541" s="59"/>
      <c r="T541" s="59"/>
      <c r="U541" s="59"/>
      <c r="V541" s="181">
        <f t="shared" si="199"/>
        <v>0</v>
      </c>
      <c r="W541" s="181">
        <f t="shared" si="200"/>
        <v>0</v>
      </c>
      <c r="X541" s="181">
        <f t="shared" si="201"/>
        <v>0</v>
      </c>
      <c r="Y541" s="181">
        <f t="shared" si="202"/>
        <v>0</v>
      </c>
      <c r="Z541" s="181">
        <f t="shared" si="203"/>
        <v>0</v>
      </c>
      <c r="AA541" s="181">
        <f t="shared" si="204"/>
        <v>0</v>
      </c>
      <c r="AB541" s="181">
        <f t="shared" si="205"/>
        <v>0</v>
      </c>
      <c r="AC541" s="181">
        <f t="shared" si="206"/>
        <v>0</v>
      </c>
      <c r="AD541" s="181">
        <f t="shared" si="207"/>
        <v>0</v>
      </c>
      <c r="AE541" s="181">
        <f t="shared" si="208"/>
        <v>0</v>
      </c>
      <c r="AF541" s="500">
        <f t="shared" si="198"/>
        <v>0</v>
      </c>
      <c r="AG541" s="572">
        <f t="shared" si="209"/>
        <v>0</v>
      </c>
      <c r="AH541" s="217">
        <f t="shared" si="197"/>
        <v>0</v>
      </c>
      <c r="AI541" s="236" t="s">
        <v>6</v>
      </c>
    </row>
    <row r="542" spans="2:35" hidden="1" x14ac:dyDescent="0.2">
      <c r="B542" s="123">
        <v>122</v>
      </c>
      <c r="C542" s="36"/>
      <c r="D542" s="36"/>
      <c r="E542" s="31"/>
      <c r="F542" s="56"/>
      <c r="G542" s="31"/>
      <c r="H542" s="31"/>
      <c r="I542" s="31"/>
      <c r="J542" s="31"/>
      <c r="K542" s="31"/>
      <c r="L542" s="31"/>
      <c r="M542" s="31"/>
      <c r="N542" s="31"/>
      <c r="O542" s="31"/>
      <c r="P542" s="31"/>
      <c r="Q542" s="125"/>
      <c r="R542" s="124"/>
      <c r="S542" s="59"/>
      <c r="T542" s="59"/>
      <c r="U542" s="59"/>
      <c r="V542" s="181">
        <f t="shared" si="199"/>
        <v>0</v>
      </c>
      <c r="W542" s="181">
        <f t="shared" si="200"/>
        <v>0</v>
      </c>
      <c r="X542" s="181">
        <f t="shared" si="201"/>
        <v>0</v>
      </c>
      <c r="Y542" s="181">
        <f t="shared" si="202"/>
        <v>0</v>
      </c>
      <c r="Z542" s="181">
        <f t="shared" si="203"/>
        <v>0</v>
      </c>
      <c r="AA542" s="181">
        <f t="shared" si="204"/>
        <v>0</v>
      </c>
      <c r="AB542" s="181">
        <f t="shared" si="205"/>
        <v>0</v>
      </c>
      <c r="AC542" s="181">
        <f t="shared" si="206"/>
        <v>0</v>
      </c>
      <c r="AD542" s="181">
        <f t="shared" si="207"/>
        <v>0</v>
      </c>
      <c r="AE542" s="181">
        <f t="shared" si="208"/>
        <v>0</v>
      </c>
      <c r="AF542" s="500">
        <f t="shared" si="198"/>
        <v>0</v>
      </c>
      <c r="AG542" s="572">
        <f t="shared" si="209"/>
        <v>0</v>
      </c>
      <c r="AH542" s="217">
        <f t="shared" si="197"/>
        <v>0</v>
      </c>
      <c r="AI542" s="236" t="s">
        <v>6</v>
      </c>
    </row>
    <row r="543" spans="2:35" hidden="1" x14ac:dyDescent="0.2">
      <c r="B543" s="123">
        <v>123</v>
      </c>
      <c r="C543" s="36"/>
      <c r="D543" s="36"/>
      <c r="E543" s="31"/>
      <c r="F543" s="56"/>
      <c r="G543" s="31"/>
      <c r="H543" s="31"/>
      <c r="I543" s="31"/>
      <c r="J543" s="31"/>
      <c r="K543" s="31"/>
      <c r="L543" s="31"/>
      <c r="M543" s="31"/>
      <c r="N543" s="31"/>
      <c r="O543" s="31"/>
      <c r="P543" s="31"/>
      <c r="Q543" s="125"/>
      <c r="R543" s="124"/>
      <c r="S543" s="59"/>
      <c r="T543" s="59"/>
      <c r="U543" s="59"/>
      <c r="V543" s="181">
        <f t="shared" si="199"/>
        <v>0</v>
      </c>
      <c r="W543" s="181">
        <f t="shared" si="200"/>
        <v>0</v>
      </c>
      <c r="X543" s="181">
        <f t="shared" si="201"/>
        <v>0</v>
      </c>
      <c r="Y543" s="181">
        <f t="shared" si="202"/>
        <v>0</v>
      </c>
      <c r="Z543" s="181">
        <f t="shared" si="203"/>
        <v>0</v>
      </c>
      <c r="AA543" s="181">
        <f t="shared" si="204"/>
        <v>0</v>
      </c>
      <c r="AB543" s="181">
        <f t="shared" si="205"/>
        <v>0</v>
      </c>
      <c r="AC543" s="181">
        <f t="shared" si="206"/>
        <v>0</v>
      </c>
      <c r="AD543" s="181">
        <f t="shared" si="207"/>
        <v>0</v>
      </c>
      <c r="AE543" s="181">
        <f t="shared" si="208"/>
        <v>0</v>
      </c>
      <c r="AF543" s="500">
        <f t="shared" si="198"/>
        <v>0</v>
      </c>
      <c r="AG543" s="572">
        <f t="shared" si="209"/>
        <v>0</v>
      </c>
      <c r="AH543" s="217">
        <f t="shared" si="197"/>
        <v>0</v>
      </c>
      <c r="AI543" s="236" t="s">
        <v>6</v>
      </c>
    </row>
    <row r="544" spans="2:35" hidden="1" x14ac:dyDescent="0.2">
      <c r="B544" s="123">
        <v>124</v>
      </c>
      <c r="C544" s="36"/>
      <c r="D544" s="36"/>
      <c r="E544" s="31"/>
      <c r="F544" s="56"/>
      <c r="G544" s="31"/>
      <c r="H544" s="31"/>
      <c r="I544" s="31"/>
      <c r="J544" s="31"/>
      <c r="K544" s="31"/>
      <c r="L544" s="31"/>
      <c r="M544" s="31"/>
      <c r="N544" s="31"/>
      <c r="O544" s="31"/>
      <c r="P544" s="31"/>
      <c r="Q544" s="125"/>
      <c r="R544" s="124"/>
      <c r="S544" s="59"/>
      <c r="T544" s="59"/>
      <c r="U544" s="59"/>
      <c r="V544" s="181">
        <f t="shared" si="199"/>
        <v>0</v>
      </c>
      <c r="W544" s="181">
        <f t="shared" si="200"/>
        <v>0</v>
      </c>
      <c r="X544" s="181">
        <f t="shared" si="201"/>
        <v>0</v>
      </c>
      <c r="Y544" s="181">
        <f t="shared" si="202"/>
        <v>0</v>
      </c>
      <c r="Z544" s="181">
        <f t="shared" si="203"/>
        <v>0</v>
      </c>
      <c r="AA544" s="181">
        <f t="shared" si="204"/>
        <v>0</v>
      </c>
      <c r="AB544" s="181">
        <f t="shared" si="205"/>
        <v>0</v>
      </c>
      <c r="AC544" s="181">
        <f t="shared" si="206"/>
        <v>0</v>
      </c>
      <c r="AD544" s="181">
        <f t="shared" si="207"/>
        <v>0</v>
      </c>
      <c r="AE544" s="181">
        <f t="shared" si="208"/>
        <v>0</v>
      </c>
      <c r="AF544" s="500">
        <f t="shared" si="198"/>
        <v>0</v>
      </c>
      <c r="AG544" s="572">
        <f t="shared" si="209"/>
        <v>0</v>
      </c>
      <c r="AH544" s="217">
        <f t="shared" si="197"/>
        <v>0</v>
      </c>
      <c r="AI544" s="236" t="s">
        <v>6</v>
      </c>
    </row>
    <row r="545" spans="2:35" hidden="1" x14ac:dyDescent="0.2">
      <c r="B545" s="123">
        <v>125</v>
      </c>
      <c r="C545" s="36"/>
      <c r="D545" s="36"/>
      <c r="E545" s="31"/>
      <c r="F545" s="56"/>
      <c r="G545" s="31"/>
      <c r="H545" s="31"/>
      <c r="I545" s="31"/>
      <c r="J545" s="31"/>
      <c r="K545" s="31"/>
      <c r="L545" s="31"/>
      <c r="M545" s="31"/>
      <c r="N545" s="31"/>
      <c r="O545" s="31"/>
      <c r="P545" s="31"/>
      <c r="Q545" s="125"/>
      <c r="R545" s="124"/>
      <c r="S545" s="59"/>
      <c r="T545" s="59"/>
      <c r="U545" s="59"/>
      <c r="V545" s="181">
        <f t="shared" si="199"/>
        <v>0</v>
      </c>
      <c r="W545" s="181">
        <f t="shared" si="200"/>
        <v>0</v>
      </c>
      <c r="X545" s="181">
        <f t="shared" si="201"/>
        <v>0</v>
      </c>
      <c r="Y545" s="181">
        <f t="shared" si="202"/>
        <v>0</v>
      </c>
      <c r="Z545" s="181">
        <f t="shared" si="203"/>
        <v>0</v>
      </c>
      <c r="AA545" s="181">
        <f t="shared" si="204"/>
        <v>0</v>
      </c>
      <c r="AB545" s="181">
        <f t="shared" si="205"/>
        <v>0</v>
      </c>
      <c r="AC545" s="181">
        <f t="shared" si="206"/>
        <v>0</v>
      </c>
      <c r="AD545" s="181">
        <f t="shared" si="207"/>
        <v>0</v>
      </c>
      <c r="AE545" s="181">
        <f t="shared" si="208"/>
        <v>0</v>
      </c>
      <c r="AF545" s="500">
        <f t="shared" si="198"/>
        <v>0</v>
      </c>
      <c r="AG545" s="572">
        <f t="shared" si="209"/>
        <v>0</v>
      </c>
      <c r="AH545" s="217">
        <f t="shared" si="197"/>
        <v>0</v>
      </c>
      <c r="AI545" s="236" t="s">
        <v>6</v>
      </c>
    </row>
    <row r="546" spans="2:35" hidden="1" x14ac:dyDescent="0.2">
      <c r="B546" s="123">
        <v>126</v>
      </c>
      <c r="C546" s="36"/>
      <c r="D546" s="36"/>
      <c r="E546" s="31"/>
      <c r="F546" s="56"/>
      <c r="G546" s="31"/>
      <c r="H546" s="31"/>
      <c r="I546" s="31"/>
      <c r="J546" s="31"/>
      <c r="K546" s="31"/>
      <c r="L546" s="31"/>
      <c r="M546" s="31"/>
      <c r="N546" s="31"/>
      <c r="O546" s="31"/>
      <c r="P546" s="31"/>
      <c r="Q546" s="125"/>
      <c r="R546" s="124"/>
      <c r="S546" s="59"/>
      <c r="T546" s="59"/>
      <c r="U546" s="59"/>
      <c r="V546" s="181">
        <f t="shared" si="199"/>
        <v>0</v>
      </c>
      <c r="W546" s="181">
        <f t="shared" si="200"/>
        <v>0</v>
      </c>
      <c r="X546" s="181">
        <f t="shared" si="201"/>
        <v>0</v>
      </c>
      <c r="Y546" s="181">
        <f t="shared" si="202"/>
        <v>0</v>
      </c>
      <c r="Z546" s="181">
        <f t="shared" si="203"/>
        <v>0</v>
      </c>
      <c r="AA546" s="181">
        <f t="shared" si="204"/>
        <v>0</v>
      </c>
      <c r="AB546" s="181">
        <f t="shared" si="205"/>
        <v>0</v>
      </c>
      <c r="AC546" s="181">
        <f t="shared" si="206"/>
        <v>0</v>
      </c>
      <c r="AD546" s="181">
        <f t="shared" si="207"/>
        <v>0</v>
      </c>
      <c r="AE546" s="181">
        <f t="shared" si="208"/>
        <v>0</v>
      </c>
      <c r="AF546" s="500">
        <f t="shared" si="198"/>
        <v>0</v>
      </c>
      <c r="AG546" s="572">
        <f t="shared" si="209"/>
        <v>0</v>
      </c>
      <c r="AH546" s="217">
        <f t="shared" si="197"/>
        <v>0</v>
      </c>
      <c r="AI546" s="236" t="s">
        <v>6</v>
      </c>
    </row>
    <row r="547" spans="2:35" hidden="1" x14ac:dyDescent="0.2">
      <c r="B547" s="123">
        <v>127</v>
      </c>
      <c r="C547" s="36"/>
      <c r="D547" s="36"/>
      <c r="E547" s="31"/>
      <c r="F547" s="56"/>
      <c r="G547" s="31"/>
      <c r="H547" s="31"/>
      <c r="I547" s="31"/>
      <c r="J547" s="31"/>
      <c r="K547" s="31"/>
      <c r="L547" s="31"/>
      <c r="M547" s="31"/>
      <c r="N547" s="31"/>
      <c r="O547" s="31"/>
      <c r="P547" s="31"/>
      <c r="Q547" s="125"/>
      <c r="R547" s="124"/>
      <c r="S547" s="59"/>
      <c r="T547" s="59"/>
      <c r="U547" s="59"/>
      <c r="V547" s="181">
        <f t="shared" si="199"/>
        <v>0</v>
      </c>
      <c r="W547" s="181">
        <f t="shared" si="200"/>
        <v>0</v>
      </c>
      <c r="X547" s="181">
        <f t="shared" si="201"/>
        <v>0</v>
      </c>
      <c r="Y547" s="181">
        <f t="shared" si="202"/>
        <v>0</v>
      </c>
      <c r="Z547" s="181">
        <f t="shared" si="203"/>
        <v>0</v>
      </c>
      <c r="AA547" s="181">
        <f t="shared" si="204"/>
        <v>0</v>
      </c>
      <c r="AB547" s="181">
        <f t="shared" si="205"/>
        <v>0</v>
      </c>
      <c r="AC547" s="181">
        <f t="shared" si="206"/>
        <v>0</v>
      </c>
      <c r="AD547" s="181">
        <f t="shared" si="207"/>
        <v>0</v>
      </c>
      <c r="AE547" s="181">
        <f t="shared" si="208"/>
        <v>0</v>
      </c>
      <c r="AF547" s="500">
        <f t="shared" si="198"/>
        <v>0</v>
      </c>
      <c r="AG547" s="572">
        <f t="shared" si="209"/>
        <v>0</v>
      </c>
      <c r="AH547" s="217">
        <f t="shared" si="197"/>
        <v>0</v>
      </c>
      <c r="AI547" s="236" t="s">
        <v>6</v>
      </c>
    </row>
    <row r="548" spans="2:35" hidden="1" x14ac:dyDescent="0.2">
      <c r="B548" s="123">
        <v>128</v>
      </c>
      <c r="C548" s="36"/>
      <c r="D548" s="36"/>
      <c r="E548" s="31"/>
      <c r="F548" s="56"/>
      <c r="G548" s="31"/>
      <c r="H548" s="31"/>
      <c r="I548" s="31"/>
      <c r="J548" s="31"/>
      <c r="K548" s="31"/>
      <c r="L548" s="31"/>
      <c r="M548" s="31"/>
      <c r="N548" s="31"/>
      <c r="O548" s="31"/>
      <c r="P548" s="31"/>
      <c r="Q548" s="125"/>
      <c r="R548" s="124"/>
      <c r="S548" s="59"/>
      <c r="T548" s="59"/>
      <c r="U548" s="59"/>
      <c r="V548" s="181">
        <f t="shared" si="199"/>
        <v>0</v>
      </c>
      <c r="W548" s="181">
        <f t="shared" si="200"/>
        <v>0</v>
      </c>
      <c r="X548" s="181">
        <f t="shared" si="201"/>
        <v>0</v>
      </c>
      <c r="Y548" s="181">
        <f t="shared" si="202"/>
        <v>0</v>
      </c>
      <c r="Z548" s="181">
        <f t="shared" si="203"/>
        <v>0</v>
      </c>
      <c r="AA548" s="181">
        <f t="shared" si="204"/>
        <v>0</v>
      </c>
      <c r="AB548" s="181">
        <f t="shared" si="205"/>
        <v>0</v>
      </c>
      <c r="AC548" s="181">
        <f t="shared" si="206"/>
        <v>0</v>
      </c>
      <c r="AD548" s="181">
        <f t="shared" si="207"/>
        <v>0</v>
      </c>
      <c r="AE548" s="181">
        <f t="shared" si="208"/>
        <v>0</v>
      </c>
      <c r="AF548" s="500">
        <f t="shared" si="198"/>
        <v>0</v>
      </c>
      <c r="AG548" s="572">
        <f t="shared" si="209"/>
        <v>0</v>
      </c>
      <c r="AH548" s="217">
        <f t="shared" si="197"/>
        <v>0</v>
      </c>
      <c r="AI548" s="236" t="s">
        <v>6</v>
      </c>
    </row>
    <row r="549" spans="2:35" hidden="1" x14ac:dyDescent="0.2">
      <c r="B549" s="123">
        <v>129</v>
      </c>
      <c r="C549" s="36"/>
      <c r="D549" s="36"/>
      <c r="E549" s="31"/>
      <c r="F549" s="56"/>
      <c r="G549" s="31"/>
      <c r="H549" s="31"/>
      <c r="I549" s="31"/>
      <c r="J549" s="31"/>
      <c r="K549" s="31"/>
      <c r="L549" s="31"/>
      <c r="M549" s="31"/>
      <c r="N549" s="31"/>
      <c r="O549" s="31"/>
      <c r="P549" s="31"/>
      <c r="Q549" s="125"/>
      <c r="R549" s="124"/>
      <c r="S549" s="59"/>
      <c r="T549" s="59"/>
      <c r="U549" s="59"/>
      <c r="V549" s="181">
        <f t="shared" si="199"/>
        <v>0</v>
      </c>
      <c r="W549" s="181">
        <f t="shared" si="200"/>
        <v>0</v>
      </c>
      <c r="X549" s="181">
        <f t="shared" si="201"/>
        <v>0</v>
      </c>
      <c r="Y549" s="181">
        <f t="shared" si="202"/>
        <v>0</v>
      </c>
      <c r="Z549" s="181">
        <f t="shared" si="203"/>
        <v>0</v>
      </c>
      <c r="AA549" s="181">
        <f t="shared" si="204"/>
        <v>0</v>
      </c>
      <c r="AB549" s="181">
        <f t="shared" si="205"/>
        <v>0</v>
      </c>
      <c r="AC549" s="181">
        <f t="shared" si="206"/>
        <v>0</v>
      </c>
      <c r="AD549" s="181">
        <f t="shared" si="207"/>
        <v>0</v>
      </c>
      <c r="AE549" s="181">
        <f t="shared" si="208"/>
        <v>0</v>
      </c>
      <c r="AF549" s="500">
        <f t="shared" si="198"/>
        <v>0</v>
      </c>
      <c r="AG549" s="572">
        <f t="shared" ref="AG549:AG580" si="210">SUM(G549:P549)</f>
        <v>0</v>
      </c>
      <c r="AH549" s="217">
        <f t="shared" ref="AH549:AH612" si="211">IFERROR($AF549/SUM($AF$7,$AF$210,$AF$313,$AF$366,$AF$419,$AF$622),0)</f>
        <v>0</v>
      </c>
      <c r="AI549" s="236" t="s">
        <v>6</v>
      </c>
    </row>
    <row r="550" spans="2:35" hidden="1" x14ac:dyDescent="0.2">
      <c r="B550" s="123">
        <v>130</v>
      </c>
      <c r="C550" s="36"/>
      <c r="D550" s="36"/>
      <c r="E550" s="31"/>
      <c r="F550" s="56"/>
      <c r="G550" s="31"/>
      <c r="H550" s="31"/>
      <c r="I550" s="31"/>
      <c r="J550" s="31"/>
      <c r="K550" s="31"/>
      <c r="L550" s="31"/>
      <c r="M550" s="31"/>
      <c r="N550" s="31"/>
      <c r="O550" s="31"/>
      <c r="P550" s="31"/>
      <c r="Q550" s="125"/>
      <c r="R550" s="124"/>
      <c r="S550" s="59"/>
      <c r="T550" s="59"/>
      <c r="U550" s="59"/>
      <c r="V550" s="181">
        <f t="shared" si="199"/>
        <v>0</v>
      </c>
      <c r="W550" s="181">
        <f t="shared" si="200"/>
        <v>0</v>
      </c>
      <c r="X550" s="181">
        <f t="shared" si="201"/>
        <v>0</v>
      </c>
      <c r="Y550" s="181">
        <f t="shared" si="202"/>
        <v>0</v>
      </c>
      <c r="Z550" s="181">
        <f t="shared" si="203"/>
        <v>0</v>
      </c>
      <c r="AA550" s="181">
        <f t="shared" si="204"/>
        <v>0</v>
      </c>
      <c r="AB550" s="181">
        <f t="shared" si="205"/>
        <v>0</v>
      </c>
      <c r="AC550" s="181">
        <f t="shared" si="206"/>
        <v>0</v>
      </c>
      <c r="AD550" s="181">
        <f t="shared" si="207"/>
        <v>0</v>
      </c>
      <c r="AE550" s="181">
        <f t="shared" si="208"/>
        <v>0</v>
      </c>
      <c r="AF550" s="500">
        <f t="shared" si="198"/>
        <v>0</v>
      </c>
      <c r="AG550" s="572">
        <f t="shared" si="210"/>
        <v>0</v>
      </c>
      <c r="AH550" s="217">
        <f t="shared" si="211"/>
        <v>0</v>
      </c>
      <c r="AI550" s="236" t="s">
        <v>6</v>
      </c>
    </row>
    <row r="551" spans="2:35" hidden="1" x14ac:dyDescent="0.2">
      <c r="B551" s="123">
        <v>131</v>
      </c>
      <c r="C551" s="36"/>
      <c r="D551" s="36"/>
      <c r="E551" s="31"/>
      <c r="F551" s="56"/>
      <c r="G551" s="31"/>
      <c r="H551" s="31"/>
      <c r="I551" s="31"/>
      <c r="J551" s="31"/>
      <c r="K551" s="31"/>
      <c r="L551" s="31"/>
      <c r="M551" s="31"/>
      <c r="N551" s="31"/>
      <c r="O551" s="31"/>
      <c r="P551" s="31"/>
      <c r="Q551" s="125"/>
      <c r="R551" s="124"/>
      <c r="S551" s="59"/>
      <c r="T551" s="59"/>
      <c r="U551" s="59"/>
      <c r="V551" s="181">
        <f t="shared" si="199"/>
        <v>0</v>
      </c>
      <c r="W551" s="181">
        <f t="shared" si="200"/>
        <v>0</v>
      </c>
      <c r="X551" s="181">
        <f t="shared" si="201"/>
        <v>0</v>
      </c>
      <c r="Y551" s="181">
        <f t="shared" si="202"/>
        <v>0</v>
      </c>
      <c r="Z551" s="181">
        <f t="shared" si="203"/>
        <v>0</v>
      </c>
      <c r="AA551" s="181">
        <f t="shared" si="204"/>
        <v>0</v>
      </c>
      <c r="AB551" s="181">
        <f t="shared" si="205"/>
        <v>0</v>
      </c>
      <c r="AC551" s="181">
        <f t="shared" si="206"/>
        <v>0</v>
      </c>
      <c r="AD551" s="181">
        <f t="shared" si="207"/>
        <v>0</v>
      </c>
      <c r="AE551" s="181">
        <f t="shared" si="208"/>
        <v>0</v>
      </c>
      <c r="AF551" s="500">
        <f t="shared" ref="AF551:AF614" si="212">SUM(V551:AE551)</f>
        <v>0</v>
      </c>
      <c r="AG551" s="572">
        <f t="shared" si="210"/>
        <v>0</v>
      </c>
      <c r="AH551" s="217">
        <f t="shared" si="211"/>
        <v>0</v>
      </c>
      <c r="AI551" s="236" t="s">
        <v>6</v>
      </c>
    </row>
    <row r="552" spans="2:35" hidden="1" x14ac:dyDescent="0.2">
      <c r="B552" s="123">
        <v>132</v>
      </c>
      <c r="C552" s="36"/>
      <c r="D552" s="36"/>
      <c r="E552" s="31"/>
      <c r="F552" s="56"/>
      <c r="G552" s="31"/>
      <c r="H552" s="31"/>
      <c r="I552" s="31"/>
      <c r="J552" s="31"/>
      <c r="K552" s="31"/>
      <c r="L552" s="31"/>
      <c r="M552" s="31"/>
      <c r="N552" s="31"/>
      <c r="O552" s="31"/>
      <c r="P552" s="31"/>
      <c r="Q552" s="125"/>
      <c r="R552" s="124"/>
      <c r="S552" s="59"/>
      <c r="T552" s="59"/>
      <c r="U552" s="59"/>
      <c r="V552" s="181">
        <f t="shared" si="199"/>
        <v>0</v>
      </c>
      <c r="W552" s="181">
        <f t="shared" si="200"/>
        <v>0</v>
      </c>
      <c r="X552" s="181">
        <f t="shared" si="201"/>
        <v>0</v>
      </c>
      <c r="Y552" s="181">
        <f t="shared" si="202"/>
        <v>0</v>
      </c>
      <c r="Z552" s="181">
        <f t="shared" si="203"/>
        <v>0</v>
      </c>
      <c r="AA552" s="181">
        <f t="shared" si="204"/>
        <v>0</v>
      </c>
      <c r="AB552" s="181">
        <f t="shared" si="205"/>
        <v>0</v>
      </c>
      <c r="AC552" s="181">
        <f t="shared" si="206"/>
        <v>0</v>
      </c>
      <c r="AD552" s="181">
        <f t="shared" si="207"/>
        <v>0</v>
      </c>
      <c r="AE552" s="181">
        <f t="shared" si="208"/>
        <v>0</v>
      </c>
      <c r="AF552" s="500">
        <f t="shared" si="212"/>
        <v>0</v>
      </c>
      <c r="AG552" s="572">
        <f t="shared" si="210"/>
        <v>0</v>
      </c>
      <c r="AH552" s="217">
        <f t="shared" si="211"/>
        <v>0</v>
      </c>
      <c r="AI552" s="236" t="s">
        <v>6</v>
      </c>
    </row>
    <row r="553" spans="2:35" hidden="1" x14ac:dyDescent="0.2">
      <c r="B553" s="123">
        <v>133</v>
      </c>
      <c r="C553" s="36"/>
      <c r="D553" s="36"/>
      <c r="E553" s="31"/>
      <c r="F553" s="56"/>
      <c r="G553" s="31"/>
      <c r="H553" s="31"/>
      <c r="I553" s="31"/>
      <c r="J553" s="31"/>
      <c r="K553" s="31"/>
      <c r="L553" s="31"/>
      <c r="M553" s="31"/>
      <c r="N553" s="31"/>
      <c r="O553" s="31"/>
      <c r="P553" s="31"/>
      <c r="Q553" s="125"/>
      <c r="R553" s="124"/>
      <c r="S553" s="59"/>
      <c r="T553" s="59"/>
      <c r="U553" s="59"/>
      <c r="V553" s="181">
        <f t="shared" si="199"/>
        <v>0</v>
      </c>
      <c r="W553" s="181">
        <f t="shared" si="200"/>
        <v>0</v>
      </c>
      <c r="X553" s="181">
        <f t="shared" si="201"/>
        <v>0</v>
      </c>
      <c r="Y553" s="181">
        <f t="shared" si="202"/>
        <v>0</v>
      </c>
      <c r="Z553" s="181">
        <f t="shared" si="203"/>
        <v>0</v>
      </c>
      <c r="AA553" s="181">
        <f t="shared" si="204"/>
        <v>0</v>
      </c>
      <c r="AB553" s="181">
        <f t="shared" si="205"/>
        <v>0</v>
      </c>
      <c r="AC553" s="181">
        <f t="shared" si="206"/>
        <v>0</v>
      </c>
      <c r="AD553" s="181">
        <f t="shared" si="207"/>
        <v>0</v>
      </c>
      <c r="AE553" s="181">
        <f t="shared" si="208"/>
        <v>0</v>
      </c>
      <c r="AF553" s="500">
        <f t="shared" si="212"/>
        <v>0</v>
      </c>
      <c r="AG553" s="572">
        <f t="shared" si="210"/>
        <v>0</v>
      </c>
      <c r="AH553" s="217">
        <f t="shared" si="211"/>
        <v>0</v>
      </c>
      <c r="AI553" s="236" t="s">
        <v>6</v>
      </c>
    </row>
    <row r="554" spans="2:35" hidden="1" x14ac:dyDescent="0.2">
      <c r="B554" s="123">
        <v>134</v>
      </c>
      <c r="C554" s="36"/>
      <c r="D554" s="36"/>
      <c r="E554" s="31"/>
      <c r="F554" s="56"/>
      <c r="G554" s="31"/>
      <c r="H554" s="31"/>
      <c r="I554" s="31"/>
      <c r="J554" s="31"/>
      <c r="K554" s="31"/>
      <c r="L554" s="31"/>
      <c r="M554" s="31"/>
      <c r="N554" s="31"/>
      <c r="O554" s="31"/>
      <c r="P554" s="31"/>
      <c r="Q554" s="125"/>
      <c r="R554" s="124"/>
      <c r="S554" s="59"/>
      <c r="T554" s="59"/>
      <c r="U554" s="59"/>
      <c r="V554" s="181">
        <f t="shared" si="199"/>
        <v>0</v>
      </c>
      <c r="W554" s="181">
        <f t="shared" si="200"/>
        <v>0</v>
      </c>
      <c r="X554" s="181">
        <f t="shared" si="201"/>
        <v>0</v>
      </c>
      <c r="Y554" s="181">
        <f t="shared" si="202"/>
        <v>0</v>
      </c>
      <c r="Z554" s="181">
        <f t="shared" si="203"/>
        <v>0</v>
      </c>
      <c r="AA554" s="181">
        <f t="shared" si="204"/>
        <v>0</v>
      </c>
      <c r="AB554" s="181">
        <f t="shared" si="205"/>
        <v>0</v>
      </c>
      <c r="AC554" s="181">
        <f t="shared" si="206"/>
        <v>0</v>
      </c>
      <c r="AD554" s="181">
        <f t="shared" si="207"/>
        <v>0</v>
      </c>
      <c r="AE554" s="181">
        <f t="shared" si="208"/>
        <v>0</v>
      </c>
      <c r="AF554" s="500">
        <f t="shared" si="212"/>
        <v>0</v>
      </c>
      <c r="AG554" s="572">
        <f t="shared" si="210"/>
        <v>0</v>
      </c>
      <c r="AH554" s="217">
        <f t="shared" si="211"/>
        <v>0</v>
      </c>
      <c r="AI554" s="236" t="s">
        <v>6</v>
      </c>
    </row>
    <row r="555" spans="2:35" hidden="1" x14ac:dyDescent="0.2">
      <c r="B555" s="123">
        <v>135</v>
      </c>
      <c r="C555" s="36"/>
      <c r="D555" s="36"/>
      <c r="E555" s="31"/>
      <c r="F555" s="56"/>
      <c r="G555" s="31"/>
      <c r="H555" s="31"/>
      <c r="I555" s="31"/>
      <c r="J555" s="31"/>
      <c r="K555" s="31"/>
      <c r="L555" s="31"/>
      <c r="M555" s="31"/>
      <c r="N555" s="31"/>
      <c r="O555" s="31"/>
      <c r="P555" s="31"/>
      <c r="Q555" s="125"/>
      <c r="R555" s="124"/>
      <c r="S555" s="59"/>
      <c r="T555" s="59"/>
      <c r="U555" s="59"/>
      <c r="V555" s="181">
        <f t="shared" si="199"/>
        <v>0</v>
      </c>
      <c r="W555" s="181">
        <f t="shared" si="200"/>
        <v>0</v>
      </c>
      <c r="X555" s="181">
        <f t="shared" si="201"/>
        <v>0</v>
      </c>
      <c r="Y555" s="181">
        <f t="shared" si="202"/>
        <v>0</v>
      </c>
      <c r="Z555" s="181">
        <f t="shared" si="203"/>
        <v>0</v>
      </c>
      <c r="AA555" s="181">
        <f t="shared" si="204"/>
        <v>0</v>
      </c>
      <c r="AB555" s="181">
        <f t="shared" si="205"/>
        <v>0</v>
      </c>
      <c r="AC555" s="181">
        <f t="shared" si="206"/>
        <v>0</v>
      </c>
      <c r="AD555" s="181">
        <f t="shared" si="207"/>
        <v>0</v>
      </c>
      <c r="AE555" s="181">
        <f t="shared" si="208"/>
        <v>0</v>
      </c>
      <c r="AF555" s="500">
        <f t="shared" si="212"/>
        <v>0</v>
      </c>
      <c r="AG555" s="572">
        <f t="shared" si="210"/>
        <v>0</v>
      </c>
      <c r="AH555" s="217">
        <f t="shared" si="211"/>
        <v>0</v>
      </c>
      <c r="AI555" s="236" t="s">
        <v>6</v>
      </c>
    </row>
    <row r="556" spans="2:35" hidden="1" x14ac:dyDescent="0.2">
      <c r="B556" s="123">
        <v>136</v>
      </c>
      <c r="C556" s="36"/>
      <c r="D556" s="36"/>
      <c r="E556" s="31"/>
      <c r="F556" s="56"/>
      <c r="G556" s="31"/>
      <c r="H556" s="31"/>
      <c r="I556" s="31"/>
      <c r="J556" s="31"/>
      <c r="K556" s="31"/>
      <c r="L556" s="31"/>
      <c r="M556" s="31"/>
      <c r="N556" s="31"/>
      <c r="O556" s="31"/>
      <c r="P556" s="31"/>
      <c r="Q556" s="125"/>
      <c r="R556" s="124"/>
      <c r="S556" s="59"/>
      <c r="T556" s="59"/>
      <c r="U556" s="59"/>
      <c r="V556" s="181">
        <f t="shared" si="199"/>
        <v>0</v>
      </c>
      <c r="W556" s="181">
        <f t="shared" si="200"/>
        <v>0</v>
      </c>
      <c r="X556" s="181">
        <f t="shared" si="201"/>
        <v>0</v>
      </c>
      <c r="Y556" s="181">
        <f t="shared" si="202"/>
        <v>0</v>
      </c>
      <c r="Z556" s="181">
        <f t="shared" si="203"/>
        <v>0</v>
      </c>
      <c r="AA556" s="181">
        <f t="shared" si="204"/>
        <v>0</v>
      </c>
      <c r="AB556" s="181">
        <f t="shared" si="205"/>
        <v>0</v>
      </c>
      <c r="AC556" s="181">
        <f t="shared" si="206"/>
        <v>0</v>
      </c>
      <c r="AD556" s="181">
        <f t="shared" si="207"/>
        <v>0</v>
      </c>
      <c r="AE556" s="181">
        <f t="shared" si="208"/>
        <v>0</v>
      </c>
      <c r="AF556" s="500">
        <f t="shared" si="212"/>
        <v>0</v>
      </c>
      <c r="AG556" s="572">
        <f t="shared" si="210"/>
        <v>0</v>
      </c>
      <c r="AH556" s="217">
        <f t="shared" si="211"/>
        <v>0</v>
      </c>
      <c r="AI556" s="236" t="s">
        <v>6</v>
      </c>
    </row>
    <row r="557" spans="2:35" hidden="1" x14ac:dyDescent="0.2">
      <c r="B557" s="123">
        <v>137</v>
      </c>
      <c r="C557" s="36"/>
      <c r="D557" s="36"/>
      <c r="E557" s="31"/>
      <c r="F557" s="56"/>
      <c r="G557" s="31"/>
      <c r="H557" s="31"/>
      <c r="I557" s="31"/>
      <c r="J557" s="31"/>
      <c r="K557" s="31"/>
      <c r="L557" s="31"/>
      <c r="M557" s="31"/>
      <c r="N557" s="31"/>
      <c r="O557" s="31"/>
      <c r="P557" s="31"/>
      <c r="Q557" s="125"/>
      <c r="R557" s="124"/>
      <c r="S557" s="59"/>
      <c r="T557" s="59"/>
      <c r="U557" s="59"/>
      <c r="V557" s="181">
        <f t="shared" si="199"/>
        <v>0</v>
      </c>
      <c r="W557" s="181">
        <f t="shared" si="200"/>
        <v>0</v>
      </c>
      <c r="X557" s="181">
        <f t="shared" si="201"/>
        <v>0</v>
      </c>
      <c r="Y557" s="181">
        <f t="shared" si="202"/>
        <v>0</v>
      </c>
      <c r="Z557" s="181">
        <f t="shared" si="203"/>
        <v>0</v>
      </c>
      <c r="AA557" s="181">
        <f t="shared" si="204"/>
        <v>0</v>
      </c>
      <c r="AB557" s="181">
        <f t="shared" si="205"/>
        <v>0</v>
      </c>
      <c r="AC557" s="181">
        <f t="shared" si="206"/>
        <v>0</v>
      </c>
      <c r="AD557" s="181">
        <f t="shared" si="207"/>
        <v>0</v>
      </c>
      <c r="AE557" s="181">
        <f t="shared" si="208"/>
        <v>0</v>
      </c>
      <c r="AF557" s="500">
        <f t="shared" si="212"/>
        <v>0</v>
      </c>
      <c r="AG557" s="572">
        <f t="shared" si="210"/>
        <v>0</v>
      </c>
      <c r="AH557" s="217">
        <f t="shared" si="211"/>
        <v>0</v>
      </c>
      <c r="AI557" s="236" t="s">
        <v>6</v>
      </c>
    </row>
    <row r="558" spans="2:35" hidden="1" x14ac:dyDescent="0.2">
      <c r="B558" s="123">
        <v>138</v>
      </c>
      <c r="C558" s="36"/>
      <c r="D558" s="36"/>
      <c r="E558" s="31"/>
      <c r="F558" s="56"/>
      <c r="G558" s="31"/>
      <c r="H558" s="31"/>
      <c r="I558" s="31"/>
      <c r="J558" s="31"/>
      <c r="K558" s="31"/>
      <c r="L558" s="31"/>
      <c r="M558" s="31"/>
      <c r="N558" s="31"/>
      <c r="O558" s="31"/>
      <c r="P558" s="31"/>
      <c r="Q558" s="125"/>
      <c r="R558" s="124"/>
      <c r="S558" s="59"/>
      <c r="T558" s="59"/>
      <c r="U558" s="59"/>
      <c r="V558" s="181">
        <f t="shared" si="199"/>
        <v>0</v>
      </c>
      <c r="W558" s="181">
        <f t="shared" si="200"/>
        <v>0</v>
      </c>
      <c r="X558" s="181">
        <f t="shared" si="201"/>
        <v>0</v>
      </c>
      <c r="Y558" s="181">
        <f t="shared" si="202"/>
        <v>0</v>
      </c>
      <c r="Z558" s="181">
        <f t="shared" si="203"/>
        <v>0</v>
      </c>
      <c r="AA558" s="181">
        <f t="shared" si="204"/>
        <v>0</v>
      </c>
      <c r="AB558" s="181">
        <f t="shared" si="205"/>
        <v>0</v>
      </c>
      <c r="AC558" s="181">
        <f t="shared" si="206"/>
        <v>0</v>
      </c>
      <c r="AD558" s="181">
        <f t="shared" si="207"/>
        <v>0</v>
      </c>
      <c r="AE558" s="181">
        <f t="shared" si="208"/>
        <v>0</v>
      </c>
      <c r="AF558" s="500">
        <f t="shared" si="212"/>
        <v>0</v>
      </c>
      <c r="AG558" s="572">
        <f t="shared" si="210"/>
        <v>0</v>
      </c>
      <c r="AH558" s="217">
        <f t="shared" si="211"/>
        <v>0</v>
      </c>
      <c r="AI558" s="236" t="s">
        <v>6</v>
      </c>
    </row>
    <row r="559" spans="2:35" hidden="1" x14ac:dyDescent="0.2">
      <c r="B559" s="123">
        <v>139</v>
      </c>
      <c r="C559" s="36"/>
      <c r="D559" s="36"/>
      <c r="E559" s="31"/>
      <c r="F559" s="56"/>
      <c r="G559" s="31"/>
      <c r="H559" s="31"/>
      <c r="I559" s="31"/>
      <c r="J559" s="31"/>
      <c r="K559" s="31"/>
      <c r="L559" s="31"/>
      <c r="M559" s="31"/>
      <c r="N559" s="31"/>
      <c r="O559" s="31"/>
      <c r="P559" s="31"/>
      <c r="Q559" s="125"/>
      <c r="R559" s="124"/>
      <c r="S559" s="59"/>
      <c r="T559" s="59"/>
      <c r="U559" s="59"/>
      <c r="V559" s="181">
        <f t="shared" si="199"/>
        <v>0</v>
      </c>
      <c r="W559" s="181">
        <f t="shared" si="200"/>
        <v>0</v>
      </c>
      <c r="X559" s="181">
        <f t="shared" si="201"/>
        <v>0</v>
      </c>
      <c r="Y559" s="181">
        <f t="shared" si="202"/>
        <v>0</v>
      </c>
      <c r="Z559" s="181">
        <f t="shared" si="203"/>
        <v>0</v>
      </c>
      <c r="AA559" s="181">
        <f t="shared" si="204"/>
        <v>0</v>
      </c>
      <c r="AB559" s="181">
        <f t="shared" si="205"/>
        <v>0</v>
      </c>
      <c r="AC559" s="181">
        <f t="shared" si="206"/>
        <v>0</v>
      </c>
      <c r="AD559" s="181">
        <f t="shared" si="207"/>
        <v>0</v>
      </c>
      <c r="AE559" s="181">
        <f t="shared" si="208"/>
        <v>0</v>
      </c>
      <c r="AF559" s="500">
        <f t="shared" si="212"/>
        <v>0</v>
      </c>
      <c r="AG559" s="572">
        <f t="shared" si="210"/>
        <v>0</v>
      </c>
      <c r="AH559" s="217">
        <f t="shared" si="211"/>
        <v>0</v>
      </c>
      <c r="AI559" s="236" t="s">
        <v>6</v>
      </c>
    </row>
    <row r="560" spans="2:35" hidden="1" x14ac:dyDescent="0.2">
      <c r="B560" s="123">
        <v>140</v>
      </c>
      <c r="C560" s="36"/>
      <c r="D560" s="36"/>
      <c r="E560" s="31"/>
      <c r="F560" s="56"/>
      <c r="G560" s="31"/>
      <c r="H560" s="31"/>
      <c r="I560" s="31"/>
      <c r="J560" s="31"/>
      <c r="K560" s="31"/>
      <c r="L560" s="31"/>
      <c r="M560" s="31"/>
      <c r="N560" s="31"/>
      <c r="O560" s="31"/>
      <c r="P560" s="31"/>
      <c r="Q560" s="125"/>
      <c r="R560" s="124"/>
      <c r="S560" s="59"/>
      <c r="T560" s="59"/>
      <c r="U560" s="59"/>
      <c r="V560" s="181">
        <f t="shared" si="199"/>
        <v>0</v>
      </c>
      <c r="W560" s="181">
        <f t="shared" si="200"/>
        <v>0</v>
      </c>
      <c r="X560" s="181">
        <f t="shared" si="201"/>
        <v>0</v>
      </c>
      <c r="Y560" s="181">
        <f t="shared" si="202"/>
        <v>0</v>
      </c>
      <c r="Z560" s="181">
        <f t="shared" si="203"/>
        <v>0</v>
      </c>
      <c r="AA560" s="181">
        <f t="shared" si="204"/>
        <v>0</v>
      </c>
      <c r="AB560" s="181">
        <f t="shared" si="205"/>
        <v>0</v>
      </c>
      <c r="AC560" s="181">
        <f t="shared" si="206"/>
        <v>0</v>
      </c>
      <c r="AD560" s="181">
        <f t="shared" si="207"/>
        <v>0</v>
      </c>
      <c r="AE560" s="181">
        <f t="shared" si="208"/>
        <v>0</v>
      </c>
      <c r="AF560" s="500">
        <f t="shared" si="212"/>
        <v>0</v>
      </c>
      <c r="AG560" s="572">
        <f t="shared" si="210"/>
        <v>0</v>
      </c>
      <c r="AH560" s="217">
        <f t="shared" si="211"/>
        <v>0</v>
      </c>
      <c r="AI560" s="236" t="s">
        <v>6</v>
      </c>
    </row>
    <row r="561" spans="2:35" hidden="1" x14ac:dyDescent="0.2">
      <c r="B561" s="123">
        <v>141</v>
      </c>
      <c r="C561" s="36"/>
      <c r="D561" s="36"/>
      <c r="E561" s="31"/>
      <c r="F561" s="56"/>
      <c r="G561" s="31"/>
      <c r="H561" s="31"/>
      <c r="I561" s="31"/>
      <c r="J561" s="31"/>
      <c r="K561" s="31"/>
      <c r="L561" s="31"/>
      <c r="M561" s="31"/>
      <c r="N561" s="31"/>
      <c r="O561" s="31"/>
      <c r="P561" s="31"/>
      <c r="Q561" s="125"/>
      <c r="R561" s="124"/>
      <c r="S561" s="59"/>
      <c r="T561" s="59"/>
      <c r="U561" s="59"/>
      <c r="V561" s="181">
        <f t="shared" si="199"/>
        <v>0</v>
      </c>
      <c r="W561" s="181">
        <f t="shared" si="200"/>
        <v>0</v>
      </c>
      <c r="X561" s="181">
        <f t="shared" si="201"/>
        <v>0</v>
      </c>
      <c r="Y561" s="181">
        <f t="shared" si="202"/>
        <v>0</v>
      </c>
      <c r="Z561" s="181">
        <f t="shared" si="203"/>
        <v>0</v>
      </c>
      <c r="AA561" s="181">
        <f t="shared" si="204"/>
        <v>0</v>
      </c>
      <c r="AB561" s="181">
        <f t="shared" si="205"/>
        <v>0</v>
      </c>
      <c r="AC561" s="181">
        <f t="shared" si="206"/>
        <v>0</v>
      </c>
      <c r="AD561" s="181">
        <f t="shared" si="207"/>
        <v>0</v>
      </c>
      <c r="AE561" s="181">
        <f t="shared" si="208"/>
        <v>0</v>
      </c>
      <c r="AF561" s="500">
        <f t="shared" si="212"/>
        <v>0</v>
      </c>
      <c r="AG561" s="572">
        <f t="shared" si="210"/>
        <v>0</v>
      </c>
      <c r="AH561" s="217">
        <f t="shared" si="211"/>
        <v>0</v>
      </c>
      <c r="AI561" s="236" t="s">
        <v>6</v>
      </c>
    </row>
    <row r="562" spans="2:35" hidden="1" x14ac:dyDescent="0.2">
      <c r="B562" s="123">
        <v>142</v>
      </c>
      <c r="C562" s="36"/>
      <c r="D562" s="36"/>
      <c r="E562" s="31"/>
      <c r="F562" s="56"/>
      <c r="G562" s="31"/>
      <c r="H562" s="31"/>
      <c r="I562" s="31"/>
      <c r="J562" s="31"/>
      <c r="K562" s="31"/>
      <c r="L562" s="31"/>
      <c r="M562" s="31"/>
      <c r="N562" s="31"/>
      <c r="O562" s="31"/>
      <c r="P562" s="31"/>
      <c r="Q562" s="125"/>
      <c r="R562" s="124"/>
      <c r="S562" s="59"/>
      <c r="T562" s="59"/>
      <c r="U562" s="59"/>
      <c r="V562" s="181">
        <f t="shared" si="199"/>
        <v>0</v>
      </c>
      <c r="W562" s="181">
        <f t="shared" si="200"/>
        <v>0</v>
      </c>
      <c r="X562" s="181">
        <f t="shared" si="201"/>
        <v>0</v>
      </c>
      <c r="Y562" s="181">
        <f t="shared" si="202"/>
        <v>0</v>
      </c>
      <c r="Z562" s="181">
        <f t="shared" si="203"/>
        <v>0</v>
      </c>
      <c r="AA562" s="181">
        <f t="shared" si="204"/>
        <v>0</v>
      </c>
      <c r="AB562" s="181">
        <f t="shared" si="205"/>
        <v>0</v>
      </c>
      <c r="AC562" s="181">
        <f t="shared" si="206"/>
        <v>0</v>
      </c>
      <c r="AD562" s="181">
        <f t="shared" si="207"/>
        <v>0</v>
      </c>
      <c r="AE562" s="181">
        <f t="shared" si="208"/>
        <v>0</v>
      </c>
      <c r="AF562" s="500">
        <f t="shared" si="212"/>
        <v>0</v>
      </c>
      <c r="AG562" s="572">
        <f t="shared" si="210"/>
        <v>0</v>
      </c>
      <c r="AH562" s="217">
        <f t="shared" si="211"/>
        <v>0</v>
      </c>
      <c r="AI562" s="236" t="s">
        <v>6</v>
      </c>
    </row>
    <row r="563" spans="2:35" hidden="1" x14ac:dyDescent="0.2">
      <c r="B563" s="123">
        <v>143</v>
      </c>
      <c r="C563" s="36"/>
      <c r="D563" s="36"/>
      <c r="E563" s="31"/>
      <c r="F563" s="56"/>
      <c r="G563" s="31"/>
      <c r="H563" s="31"/>
      <c r="I563" s="31"/>
      <c r="J563" s="31"/>
      <c r="K563" s="31"/>
      <c r="L563" s="31"/>
      <c r="M563" s="31"/>
      <c r="N563" s="31"/>
      <c r="O563" s="31"/>
      <c r="P563" s="31"/>
      <c r="Q563" s="125"/>
      <c r="R563" s="124"/>
      <c r="S563" s="59"/>
      <c r="T563" s="59"/>
      <c r="U563" s="59"/>
      <c r="V563" s="181">
        <f t="shared" si="199"/>
        <v>0</v>
      </c>
      <c r="W563" s="181">
        <f t="shared" si="200"/>
        <v>0</v>
      </c>
      <c r="X563" s="181">
        <f t="shared" si="201"/>
        <v>0</v>
      </c>
      <c r="Y563" s="181">
        <f t="shared" si="202"/>
        <v>0</v>
      </c>
      <c r="Z563" s="181">
        <f t="shared" si="203"/>
        <v>0</v>
      </c>
      <c r="AA563" s="181">
        <f t="shared" si="204"/>
        <v>0</v>
      </c>
      <c r="AB563" s="181">
        <f t="shared" si="205"/>
        <v>0</v>
      </c>
      <c r="AC563" s="181">
        <f t="shared" si="206"/>
        <v>0</v>
      </c>
      <c r="AD563" s="181">
        <f t="shared" si="207"/>
        <v>0</v>
      </c>
      <c r="AE563" s="181">
        <f t="shared" si="208"/>
        <v>0</v>
      </c>
      <c r="AF563" s="500">
        <f t="shared" si="212"/>
        <v>0</v>
      </c>
      <c r="AG563" s="572">
        <f t="shared" si="210"/>
        <v>0</v>
      </c>
      <c r="AH563" s="217">
        <f t="shared" si="211"/>
        <v>0</v>
      </c>
      <c r="AI563" s="236" t="s">
        <v>6</v>
      </c>
    </row>
    <row r="564" spans="2:35" hidden="1" x14ac:dyDescent="0.2">
      <c r="B564" s="123">
        <v>144</v>
      </c>
      <c r="C564" s="36"/>
      <c r="D564" s="36"/>
      <c r="E564" s="31"/>
      <c r="F564" s="56"/>
      <c r="G564" s="31"/>
      <c r="H564" s="31"/>
      <c r="I564" s="31"/>
      <c r="J564" s="31"/>
      <c r="K564" s="31"/>
      <c r="L564" s="31"/>
      <c r="M564" s="31"/>
      <c r="N564" s="31"/>
      <c r="O564" s="31"/>
      <c r="P564" s="31"/>
      <c r="Q564" s="125"/>
      <c r="R564" s="124"/>
      <c r="S564" s="59"/>
      <c r="T564" s="59"/>
      <c r="U564" s="59"/>
      <c r="V564" s="181">
        <f t="shared" si="199"/>
        <v>0</v>
      </c>
      <c r="W564" s="181">
        <f t="shared" si="200"/>
        <v>0</v>
      </c>
      <c r="X564" s="181">
        <f t="shared" si="201"/>
        <v>0</v>
      </c>
      <c r="Y564" s="181">
        <f t="shared" si="202"/>
        <v>0</v>
      </c>
      <c r="Z564" s="181">
        <f t="shared" si="203"/>
        <v>0</v>
      </c>
      <c r="AA564" s="181">
        <f t="shared" si="204"/>
        <v>0</v>
      </c>
      <c r="AB564" s="181">
        <f t="shared" si="205"/>
        <v>0</v>
      </c>
      <c r="AC564" s="181">
        <f t="shared" si="206"/>
        <v>0</v>
      </c>
      <c r="AD564" s="181">
        <f t="shared" si="207"/>
        <v>0</v>
      </c>
      <c r="AE564" s="181">
        <f t="shared" si="208"/>
        <v>0</v>
      </c>
      <c r="AF564" s="500">
        <f t="shared" si="212"/>
        <v>0</v>
      </c>
      <c r="AG564" s="572">
        <f t="shared" si="210"/>
        <v>0</v>
      </c>
      <c r="AH564" s="217">
        <f t="shared" si="211"/>
        <v>0</v>
      </c>
      <c r="AI564" s="236" t="s">
        <v>6</v>
      </c>
    </row>
    <row r="565" spans="2:35" hidden="1" x14ac:dyDescent="0.2">
      <c r="B565" s="123">
        <v>145</v>
      </c>
      <c r="C565" s="36"/>
      <c r="D565" s="36"/>
      <c r="E565" s="31"/>
      <c r="F565" s="56"/>
      <c r="G565" s="31"/>
      <c r="H565" s="31"/>
      <c r="I565" s="31"/>
      <c r="J565" s="31"/>
      <c r="K565" s="31"/>
      <c r="L565" s="31"/>
      <c r="M565" s="31"/>
      <c r="N565" s="31"/>
      <c r="O565" s="31"/>
      <c r="P565" s="31"/>
      <c r="Q565" s="125"/>
      <c r="R565" s="124"/>
      <c r="S565" s="59"/>
      <c r="T565" s="59"/>
      <c r="U565" s="59"/>
      <c r="V565" s="181">
        <f t="shared" si="199"/>
        <v>0</v>
      </c>
      <c r="W565" s="181">
        <f t="shared" si="200"/>
        <v>0</v>
      </c>
      <c r="X565" s="181">
        <f t="shared" si="201"/>
        <v>0</v>
      </c>
      <c r="Y565" s="181">
        <f t="shared" si="202"/>
        <v>0</v>
      </c>
      <c r="Z565" s="181">
        <f t="shared" si="203"/>
        <v>0</v>
      </c>
      <c r="AA565" s="181">
        <f t="shared" si="204"/>
        <v>0</v>
      </c>
      <c r="AB565" s="181">
        <f t="shared" si="205"/>
        <v>0</v>
      </c>
      <c r="AC565" s="181">
        <f t="shared" si="206"/>
        <v>0</v>
      </c>
      <c r="AD565" s="181">
        <f t="shared" si="207"/>
        <v>0</v>
      </c>
      <c r="AE565" s="181">
        <f t="shared" si="208"/>
        <v>0</v>
      </c>
      <c r="AF565" s="500">
        <f t="shared" si="212"/>
        <v>0</v>
      </c>
      <c r="AG565" s="572">
        <f t="shared" si="210"/>
        <v>0</v>
      </c>
      <c r="AH565" s="217">
        <f t="shared" si="211"/>
        <v>0</v>
      </c>
      <c r="AI565" s="236" t="s">
        <v>6</v>
      </c>
    </row>
    <row r="566" spans="2:35" hidden="1" x14ac:dyDescent="0.2">
      <c r="B566" s="123">
        <v>146</v>
      </c>
      <c r="C566" s="36"/>
      <c r="D566" s="36"/>
      <c r="E566" s="31"/>
      <c r="F566" s="56"/>
      <c r="G566" s="31"/>
      <c r="H566" s="31"/>
      <c r="I566" s="31"/>
      <c r="J566" s="31"/>
      <c r="K566" s="31"/>
      <c r="L566" s="31"/>
      <c r="M566" s="31"/>
      <c r="N566" s="31"/>
      <c r="O566" s="31"/>
      <c r="P566" s="31"/>
      <c r="Q566" s="125"/>
      <c r="R566" s="124"/>
      <c r="S566" s="59"/>
      <c r="T566" s="59"/>
      <c r="U566" s="59"/>
      <c r="V566" s="181">
        <f t="shared" si="199"/>
        <v>0</v>
      </c>
      <c r="W566" s="181">
        <f t="shared" si="200"/>
        <v>0</v>
      </c>
      <c r="X566" s="181">
        <f t="shared" si="201"/>
        <v>0</v>
      </c>
      <c r="Y566" s="181">
        <f t="shared" si="202"/>
        <v>0</v>
      </c>
      <c r="Z566" s="181">
        <f t="shared" si="203"/>
        <v>0</v>
      </c>
      <c r="AA566" s="181">
        <f t="shared" si="204"/>
        <v>0</v>
      </c>
      <c r="AB566" s="181">
        <f t="shared" si="205"/>
        <v>0</v>
      </c>
      <c r="AC566" s="181">
        <f t="shared" si="206"/>
        <v>0</v>
      </c>
      <c r="AD566" s="181">
        <f t="shared" si="207"/>
        <v>0</v>
      </c>
      <c r="AE566" s="181">
        <f t="shared" si="208"/>
        <v>0</v>
      </c>
      <c r="AF566" s="500">
        <f t="shared" si="212"/>
        <v>0</v>
      </c>
      <c r="AG566" s="572">
        <f t="shared" si="210"/>
        <v>0</v>
      </c>
      <c r="AH566" s="217">
        <f t="shared" si="211"/>
        <v>0</v>
      </c>
      <c r="AI566" s="236" t="s">
        <v>6</v>
      </c>
    </row>
    <row r="567" spans="2:35" hidden="1" x14ac:dyDescent="0.2">
      <c r="B567" s="123">
        <v>147</v>
      </c>
      <c r="C567" s="36"/>
      <c r="D567" s="36"/>
      <c r="E567" s="31"/>
      <c r="F567" s="56"/>
      <c r="G567" s="31"/>
      <c r="H567" s="31"/>
      <c r="I567" s="31"/>
      <c r="J567" s="31"/>
      <c r="K567" s="31"/>
      <c r="L567" s="31"/>
      <c r="M567" s="31"/>
      <c r="N567" s="31"/>
      <c r="O567" s="31"/>
      <c r="P567" s="31"/>
      <c r="Q567" s="125"/>
      <c r="R567" s="124"/>
      <c r="S567" s="59"/>
      <c r="T567" s="59"/>
      <c r="U567" s="59"/>
      <c r="V567" s="181">
        <f t="shared" si="199"/>
        <v>0</v>
      </c>
      <c r="W567" s="181">
        <f t="shared" si="200"/>
        <v>0</v>
      </c>
      <c r="X567" s="181">
        <f t="shared" si="201"/>
        <v>0</v>
      </c>
      <c r="Y567" s="181">
        <f t="shared" si="202"/>
        <v>0</v>
      </c>
      <c r="Z567" s="181">
        <f t="shared" si="203"/>
        <v>0</v>
      </c>
      <c r="AA567" s="181">
        <f t="shared" si="204"/>
        <v>0</v>
      </c>
      <c r="AB567" s="181">
        <f t="shared" si="205"/>
        <v>0</v>
      </c>
      <c r="AC567" s="181">
        <f t="shared" si="206"/>
        <v>0</v>
      </c>
      <c r="AD567" s="181">
        <f t="shared" si="207"/>
        <v>0</v>
      </c>
      <c r="AE567" s="181">
        <f t="shared" si="208"/>
        <v>0</v>
      </c>
      <c r="AF567" s="500">
        <f t="shared" si="212"/>
        <v>0</v>
      </c>
      <c r="AG567" s="572">
        <f t="shared" si="210"/>
        <v>0</v>
      </c>
      <c r="AH567" s="217">
        <f t="shared" si="211"/>
        <v>0</v>
      </c>
      <c r="AI567" s="236" t="s">
        <v>6</v>
      </c>
    </row>
    <row r="568" spans="2:35" hidden="1" x14ac:dyDescent="0.2">
      <c r="B568" s="123">
        <v>148</v>
      </c>
      <c r="C568" s="36"/>
      <c r="D568" s="36"/>
      <c r="E568" s="31"/>
      <c r="F568" s="56"/>
      <c r="G568" s="31"/>
      <c r="H568" s="31"/>
      <c r="I568" s="31"/>
      <c r="J568" s="31"/>
      <c r="K568" s="31"/>
      <c r="L568" s="31"/>
      <c r="M568" s="31"/>
      <c r="N568" s="31"/>
      <c r="O568" s="31"/>
      <c r="P568" s="31"/>
      <c r="Q568" s="125"/>
      <c r="R568" s="124"/>
      <c r="S568" s="59"/>
      <c r="T568" s="59"/>
      <c r="U568" s="59"/>
      <c r="V568" s="181">
        <f t="shared" si="199"/>
        <v>0</v>
      </c>
      <c r="W568" s="181">
        <f t="shared" si="200"/>
        <v>0</v>
      </c>
      <c r="X568" s="181">
        <f t="shared" si="201"/>
        <v>0</v>
      </c>
      <c r="Y568" s="181">
        <f t="shared" si="202"/>
        <v>0</v>
      </c>
      <c r="Z568" s="181">
        <f t="shared" si="203"/>
        <v>0</v>
      </c>
      <c r="AA568" s="181">
        <f t="shared" si="204"/>
        <v>0</v>
      </c>
      <c r="AB568" s="181">
        <f t="shared" si="205"/>
        <v>0</v>
      </c>
      <c r="AC568" s="181">
        <f t="shared" si="206"/>
        <v>0</v>
      </c>
      <c r="AD568" s="181">
        <f t="shared" si="207"/>
        <v>0</v>
      </c>
      <c r="AE568" s="181">
        <f t="shared" si="208"/>
        <v>0</v>
      </c>
      <c r="AF568" s="500">
        <f t="shared" si="212"/>
        <v>0</v>
      </c>
      <c r="AG568" s="572">
        <f t="shared" si="210"/>
        <v>0</v>
      </c>
      <c r="AH568" s="217">
        <f t="shared" si="211"/>
        <v>0</v>
      </c>
      <c r="AI568" s="236" t="s">
        <v>6</v>
      </c>
    </row>
    <row r="569" spans="2:35" hidden="1" x14ac:dyDescent="0.2">
      <c r="B569" s="123">
        <v>149</v>
      </c>
      <c r="C569" s="36"/>
      <c r="D569" s="36"/>
      <c r="E569" s="31"/>
      <c r="F569" s="56"/>
      <c r="G569" s="31"/>
      <c r="H569" s="31"/>
      <c r="I569" s="31"/>
      <c r="J569" s="31"/>
      <c r="K569" s="31"/>
      <c r="L569" s="31"/>
      <c r="M569" s="31"/>
      <c r="N569" s="31"/>
      <c r="O569" s="31"/>
      <c r="P569" s="31"/>
      <c r="Q569" s="125"/>
      <c r="R569" s="124"/>
      <c r="S569" s="59"/>
      <c r="T569" s="59"/>
      <c r="U569" s="59"/>
      <c r="V569" s="181">
        <f t="shared" ref="V569:V620" si="213">$F569*G569</f>
        <v>0</v>
      </c>
      <c r="W569" s="181">
        <f t="shared" ref="W569:W620" si="214">$F569*H569</f>
        <v>0</v>
      </c>
      <c r="X569" s="181">
        <f t="shared" ref="X569:X620" si="215">$F569*I569</f>
        <v>0</v>
      </c>
      <c r="Y569" s="181">
        <f t="shared" ref="Y569:Y620" si="216">$F569*J569</f>
        <v>0</v>
      </c>
      <c r="Z569" s="181">
        <f t="shared" ref="Z569:Z620" si="217">$F569*K569</f>
        <v>0</v>
      </c>
      <c r="AA569" s="181">
        <f t="shared" ref="AA569:AA620" si="218">$F569*L569</f>
        <v>0</v>
      </c>
      <c r="AB569" s="181">
        <f t="shared" ref="AB569:AB620" si="219">$F569*M569</f>
        <v>0</v>
      </c>
      <c r="AC569" s="181">
        <f t="shared" ref="AC569:AC620" si="220">$F569*N569</f>
        <v>0</v>
      </c>
      <c r="AD569" s="181">
        <f t="shared" ref="AD569:AD620" si="221">$F569*O569</f>
        <v>0</v>
      </c>
      <c r="AE569" s="181">
        <f t="shared" ref="AE569:AE620" si="222">$F569*P569</f>
        <v>0</v>
      </c>
      <c r="AF569" s="500">
        <f t="shared" si="212"/>
        <v>0</v>
      </c>
      <c r="AG569" s="572">
        <f t="shared" si="210"/>
        <v>0</v>
      </c>
      <c r="AH569" s="217">
        <f t="shared" si="211"/>
        <v>0</v>
      </c>
      <c r="AI569" s="236" t="s">
        <v>6</v>
      </c>
    </row>
    <row r="570" spans="2:35" hidden="1" x14ac:dyDescent="0.2">
      <c r="B570" s="123">
        <v>150</v>
      </c>
      <c r="C570" s="36"/>
      <c r="D570" s="36"/>
      <c r="E570" s="31"/>
      <c r="F570" s="56"/>
      <c r="G570" s="31"/>
      <c r="H570" s="31"/>
      <c r="I570" s="31"/>
      <c r="J570" s="31"/>
      <c r="K570" s="31"/>
      <c r="L570" s="31"/>
      <c r="M570" s="31"/>
      <c r="N570" s="31"/>
      <c r="O570" s="31"/>
      <c r="P570" s="31"/>
      <c r="Q570" s="125"/>
      <c r="R570" s="124"/>
      <c r="S570" s="59"/>
      <c r="T570" s="59"/>
      <c r="U570" s="59"/>
      <c r="V570" s="181">
        <f t="shared" si="213"/>
        <v>0</v>
      </c>
      <c r="W570" s="181">
        <f t="shared" si="214"/>
        <v>0</v>
      </c>
      <c r="X570" s="181">
        <f t="shared" si="215"/>
        <v>0</v>
      </c>
      <c r="Y570" s="181">
        <f t="shared" si="216"/>
        <v>0</v>
      </c>
      <c r="Z570" s="181">
        <f t="shared" si="217"/>
        <v>0</v>
      </c>
      <c r="AA570" s="181">
        <f t="shared" si="218"/>
        <v>0</v>
      </c>
      <c r="AB570" s="181">
        <f t="shared" si="219"/>
        <v>0</v>
      </c>
      <c r="AC570" s="181">
        <f t="shared" si="220"/>
        <v>0</v>
      </c>
      <c r="AD570" s="181">
        <f t="shared" si="221"/>
        <v>0</v>
      </c>
      <c r="AE570" s="181">
        <f t="shared" si="222"/>
        <v>0</v>
      </c>
      <c r="AF570" s="500">
        <f t="shared" si="212"/>
        <v>0</v>
      </c>
      <c r="AG570" s="572">
        <f t="shared" si="210"/>
        <v>0</v>
      </c>
      <c r="AH570" s="217">
        <f t="shared" si="211"/>
        <v>0</v>
      </c>
      <c r="AI570" s="236" t="s">
        <v>6</v>
      </c>
    </row>
    <row r="571" spans="2:35" hidden="1" x14ac:dyDescent="0.2">
      <c r="B571" s="123">
        <v>151</v>
      </c>
      <c r="C571" s="36"/>
      <c r="D571" s="36"/>
      <c r="E571" s="31"/>
      <c r="F571" s="56"/>
      <c r="G571" s="31"/>
      <c r="H571" s="31"/>
      <c r="I571" s="31"/>
      <c r="J571" s="31"/>
      <c r="K571" s="31"/>
      <c r="L571" s="31"/>
      <c r="M571" s="31"/>
      <c r="N571" s="31"/>
      <c r="O571" s="31"/>
      <c r="P571" s="31"/>
      <c r="Q571" s="125"/>
      <c r="R571" s="124"/>
      <c r="S571" s="59"/>
      <c r="T571" s="59"/>
      <c r="U571" s="59"/>
      <c r="V571" s="181">
        <f t="shared" si="213"/>
        <v>0</v>
      </c>
      <c r="W571" s="181">
        <f t="shared" si="214"/>
        <v>0</v>
      </c>
      <c r="X571" s="181">
        <f t="shared" si="215"/>
        <v>0</v>
      </c>
      <c r="Y571" s="181">
        <f t="shared" si="216"/>
        <v>0</v>
      </c>
      <c r="Z571" s="181">
        <f t="shared" si="217"/>
        <v>0</v>
      </c>
      <c r="AA571" s="181">
        <f t="shared" si="218"/>
        <v>0</v>
      </c>
      <c r="AB571" s="181">
        <f t="shared" si="219"/>
        <v>0</v>
      </c>
      <c r="AC571" s="181">
        <f t="shared" si="220"/>
        <v>0</v>
      </c>
      <c r="AD571" s="181">
        <f t="shared" si="221"/>
        <v>0</v>
      </c>
      <c r="AE571" s="181">
        <f t="shared" si="222"/>
        <v>0</v>
      </c>
      <c r="AF571" s="500">
        <f t="shared" si="212"/>
        <v>0</v>
      </c>
      <c r="AG571" s="572">
        <f t="shared" si="210"/>
        <v>0</v>
      </c>
      <c r="AH571" s="217">
        <f t="shared" si="211"/>
        <v>0</v>
      </c>
      <c r="AI571" s="236" t="s">
        <v>6</v>
      </c>
    </row>
    <row r="572" spans="2:35" hidden="1" x14ac:dyDescent="0.2">
      <c r="B572" s="123">
        <v>152</v>
      </c>
      <c r="C572" s="36"/>
      <c r="D572" s="36"/>
      <c r="E572" s="31"/>
      <c r="F572" s="56"/>
      <c r="G572" s="31"/>
      <c r="H572" s="31"/>
      <c r="I572" s="31"/>
      <c r="J572" s="31"/>
      <c r="K572" s="31"/>
      <c r="L572" s="31"/>
      <c r="M572" s="31"/>
      <c r="N572" s="31"/>
      <c r="O572" s="31"/>
      <c r="P572" s="31"/>
      <c r="Q572" s="125"/>
      <c r="R572" s="124"/>
      <c r="S572" s="59"/>
      <c r="T572" s="59"/>
      <c r="U572" s="59"/>
      <c r="V572" s="181">
        <f t="shared" si="213"/>
        <v>0</v>
      </c>
      <c r="W572" s="181">
        <f t="shared" si="214"/>
        <v>0</v>
      </c>
      <c r="X572" s="181">
        <f t="shared" si="215"/>
        <v>0</v>
      </c>
      <c r="Y572" s="181">
        <f t="shared" si="216"/>
        <v>0</v>
      </c>
      <c r="Z572" s="181">
        <f t="shared" si="217"/>
        <v>0</v>
      </c>
      <c r="AA572" s="181">
        <f t="shared" si="218"/>
        <v>0</v>
      </c>
      <c r="AB572" s="181">
        <f t="shared" si="219"/>
        <v>0</v>
      </c>
      <c r="AC572" s="181">
        <f t="shared" si="220"/>
        <v>0</v>
      </c>
      <c r="AD572" s="181">
        <f t="shared" si="221"/>
        <v>0</v>
      </c>
      <c r="AE572" s="181">
        <f t="shared" si="222"/>
        <v>0</v>
      </c>
      <c r="AF572" s="500">
        <f t="shared" si="212"/>
        <v>0</v>
      </c>
      <c r="AG572" s="572">
        <f t="shared" si="210"/>
        <v>0</v>
      </c>
      <c r="AH572" s="217">
        <f t="shared" si="211"/>
        <v>0</v>
      </c>
      <c r="AI572" s="236" t="s">
        <v>6</v>
      </c>
    </row>
    <row r="573" spans="2:35" hidden="1" x14ac:dyDescent="0.2">
      <c r="B573" s="123">
        <v>153</v>
      </c>
      <c r="C573" s="36"/>
      <c r="D573" s="36"/>
      <c r="E573" s="31"/>
      <c r="F573" s="56"/>
      <c r="G573" s="31"/>
      <c r="H573" s="31"/>
      <c r="I573" s="31"/>
      <c r="J573" s="31"/>
      <c r="K573" s="31"/>
      <c r="L573" s="31"/>
      <c r="M573" s="31"/>
      <c r="N573" s="31"/>
      <c r="O573" s="31"/>
      <c r="P573" s="31"/>
      <c r="Q573" s="125"/>
      <c r="R573" s="124"/>
      <c r="S573" s="59"/>
      <c r="T573" s="59"/>
      <c r="U573" s="59"/>
      <c r="V573" s="181">
        <f t="shared" si="213"/>
        <v>0</v>
      </c>
      <c r="W573" s="181">
        <f t="shared" si="214"/>
        <v>0</v>
      </c>
      <c r="X573" s="181">
        <f t="shared" si="215"/>
        <v>0</v>
      </c>
      <c r="Y573" s="181">
        <f t="shared" si="216"/>
        <v>0</v>
      </c>
      <c r="Z573" s="181">
        <f t="shared" si="217"/>
        <v>0</v>
      </c>
      <c r="AA573" s="181">
        <f t="shared" si="218"/>
        <v>0</v>
      </c>
      <c r="AB573" s="181">
        <f t="shared" si="219"/>
        <v>0</v>
      </c>
      <c r="AC573" s="181">
        <f t="shared" si="220"/>
        <v>0</v>
      </c>
      <c r="AD573" s="181">
        <f t="shared" si="221"/>
        <v>0</v>
      </c>
      <c r="AE573" s="181">
        <f t="shared" si="222"/>
        <v>0</v>
      </c>
      <c r="AF573" s="500">
        <f t="shared" si="212"/>
        <v>0</v>
      </c>
      <c r="AG573" s="572">
        <f t="shared" si="210"/>
        <v>0</v>
      </c>
      <c r="AH573" s="217">
        <f t="shared" si="211"/>
        <v>0</v>
      </c>
      <c r="AI573" s="236" t="s">
        <v>6</v>
      </c>
    </row>
    <row r="574" spans="2:35" hidden="1" x14ac:dyDescent="0.2">
      <c r="B574" s="123">
        <v>154</v>
      </c>
      <c r="C574" s="36"/>
      <c r="D574" s="36"/>
      <c r="E574" s="31"/>
      <c r="F574" s="56"/>
      <c r="G574" s="31"/>
      <c r="H574" s="31"/>
      <c r="I574" s="31"/>
      <c r="J574" s="31"/>
      <c r="K574" s="31"/>
      <c r="L574" s="31"/>
      <c r="M574" s="31"/>
      <c r="N574" s="31"/>
      <c r="O574" s="31"/>
      <c r="P574" s="31"/>
      <c r="Q574" s="125"/>
      <c r="R574" s="124"/>
      <c r="S574" s="59"/>
      <c r="T574" s="59"/>
      <c r="U574" s="59"/>
      <c r="V574" s="181">
        <f t="shared" si="213"/>
        <v>0</v>
      </c>
      <c r="W574" s="181">
        <f t="shared" si="214"/>
        <v>0</v>
      </c>
      <c r="X574" s="181">
        <f t="shared" si="215"/>
        <v>0</v>
      </c>
      <c r="Y574" s="181">
        <f t="shared" si="216"/>
        <v>0</v>
      </c>
      <c r="Z574" s="181">
        <f t="shared" si="217"/>
        <v>0</v>
      </c>
      <c r="AA574" s="181">
        <f t="shared" si="218"/>
        <v>0</v>
      </c>
      <c r="AB574" s="181">
        <f t="shared" si="219"/>
        <v>0</v>
      </c>
      <c r="AC574" s="181">
        <f t="shared" si="220"/>
        <v>0</v>
      </c>
      <c r="AD574" s="181">
        <f t="shared" si="221"/>
        <v>0</v>
      </c>
      <c r="AE574" s="181">
        <f t="shared" si="222"/>
        <v>0</v>
      </c>
      <c r="AF574" s="500">
        <f t="shared" si="212"/>
        <v>0</v>
      </c>
      <c r="AG574" s="572">
        <f t="shared" si="210"/>
        <v>0</v>
      </c>
      <c r="AH574" s="217">
        <f t="shared" si="211"/>
        <v>0</v>
      </c>
      <c r="AI574" s="236" t="s">
        <v>6</v>
      </c>
    </row>
    <row r="575" spans="2:35" hidden="1" x14ac:dyDescent="0.2">
      <c r="B575" s="123">
        <v>155</v>
      </c>
      <c r="C575" s="36"/>
      <c r="D575" s="36"/>
      <c r="E575" s="31"/>
      <c r="F575" s="56"/>
      <c r="G575" s="31"/>
      <c r="H575" s="31"/>
      <c r="I575" s="31"/>
      <c r="J575" s="31"/>
      <c r="K575" s="31"/>
      <c r="L575" s="31"/>
      <c r="M575" s="31"/>
      <c r="N575" s="31"/>
      <c r="O575" s="31"/>
      <c r="P575" s="31"/>
      <c r="Q575" s="125"/>
      <c r="R575" s="124"/>
      <c r="S575" s="59"/>
      <c r="T575" s="59"/>
      <c r="U575" s="59"/>
      <c r="V575" s="181">
        <f t="shared" si="213"/>
        <v>0</v>
      </c>
      <c r="W575" s="181">
        <f t="shared" si="214"/>
        <v>0</v>
      </c>
      <c r="X575" s="181">
        <f t="shared" si="215"/>
        <v>0</v>
      </c>
      <c r="Y575" s="181">
        <f t="shared" si="216"/>
        <v>0</v>
      </c>
      <c r="Z575" s="181">
        <f t="shared" si="217"/>
        <v>0</v>
      </c>
      <c r="AA575" s="181">
        <f t="shared" si="218"/>
        <v>0</v>
      </c>
      <c r="AB575" s="181">
        <f t="shared" si="219"/>
        <v>0</v>
      </c>
      <c r="AC575" s="181">
        <f t="shared" si="220"/>
        <v>0</v>
      </c>
      <c r="AD575" s="181">
        <f t="shared" si="221"/>
        <v>0</v>
      </c>
      <c r="AE575" s="181">
        <f t="shared" si="222"/>
        <v>0</v>
      </c>
      <c r="AF575" s="500">
        <f t="shared" si="212"/>
        <v>0</v>
      </c>
      <c r="AG575" s="572">
        <f t="shared" si="210"/>
        <v>0</v>
      </c>
      <c r="AH575" s="217">
        <f t="shared" si="211"/>
        <v>0</v>
      </c>
      <c r="AI575" s="236" t="s">
        <v>6</v>
      </c>
    </row>
    <row r="576" spans="2:35" hidden="1" x14ac:dyDescent="0.2">
      <c r="B576" s="123">
        <v>156</v>
      </c>
      <c r="C576" s="36"/>
      <c r="D576" s="36"/>
      <c r="E576" s="31"/>
      <c r="F576" s="56"/>
      <c r="G576" s="31"/>
      <c r="H576" s="31"/>
      <c r="I576" s="31"/>
      <c r="J576" s="31"/>
      <c r="K576" s="31"/>
      <c r="L576" s="31"/>
      <c r="M576" s="31"/>
      <c r="N576" s="31"/>
      <c r="O576" s="31"/>
      <c r="P576" s="31"/>
      <c r="Q576" s="125"/>
      <c r="R576" s="124"/>
      <c r="S576" s="59"/>
      <c r="T576" s="59"/>
      <c r="U576" s="59"/>
      <c r="V576" s="181">
        <f t="shared" si="213"/>
        <v>0</v>
      </c>
      <c r="W576" s="181">
        <f t="shared" si="214"/>
        <v>0</v>
      </c>
      <c r="X576" s="181">
        <f t="shared" si="215"/>
        <v>0</v>
      </c>
      <c r="Y576" s="181">
        <f t="shared" si="216"/>
        <v>0</v>
      </c>
      <c r="Z576" s="181">
        <f t="shared" si="217"/>
        <v>0</v>
      </c>
      <c r="AA576" s="181">
        <f t="shared" si="218"/>
        <v>0</v>
      </c>
      <c r="AB576" s="181">
        <f t="shared" si="219"/>
        <v>0</v>
      </c>
      <c r="AC576" s="181">
        <f t="shared" si="220"/>
        <v>0</v>
      </c>
      <c r="AD576" s="181">
        <f t="shared" si="221"/>
        <v>0</v>
      </c>
      <c r="AE576" s="181">
        <f t="shared" si="222"/>
        <v>0</v>
      </c>
      <c r="AF576" s="500">
        <f t="shared" si="212"/>
        <v>0</v>
      </c>
      <c r="AG576" s="572">
        <f t="shared" si="210"/>
        <v>0</v>
      </c>
      <c r="AH576" s="217">
        <f t="shared" si="211"/>
        <v>0</v>
      </c>
      <c r="AI576" s="236" t="s">
        <v>6</v>
      </c>
    </row>
    <row r="577" spans="2:35" hidden="1" x14ac:dyDescent="0.2">
      <c r="B577" s="123">
        <v>157</v>
      </c>
      <c r="C577" s="36"/>
      <c r="D577" s="36"/>
      <c r="E577" s="31"/>
      <c r="F577" s="56"/>
      <c r="G577" s="31"/>
      <c r="H577" s="31"/>
      <c r="I577" s="31"/>
      <c r="J577" s="31"/>
      <c r="K577" s="31"/>
      <c r="L577" s="31"/>
      <c r="M577" s="31"/>
      <c r="N577" s="31"/>
      <c r="O577" s="31"/>
      <c r="P577" s="31"/>
      <c r="Q577" s="125"/>
      <c r="R577" s="124"/>
      <c r="S577" s="59"/>
      <c r="T577" s="59"/>
      <c r="U577" s="59"/>
      <c r="V577" s="181">
        <f t="shared" si="213"/>
        <v>0</v>
      </c>
      <c r="W577" s="181">
        <f t="shared" si="214"/>
        <v>0</v>
      </c>
      <c r="X577" s="181">
        <f t="shared" si="215"/>
        <v>0</v>
      </c>
      <c r="Y577" s="181">
        <f t="shared" si="216"/>
        <v>0</v>
      </c>
      <c r="Z577" s="181">
        <f t="shared" si="217"/>
        <v>0</v>
      </c>
      <c r="AA577" s="181">
        <f t="shared" si="218"/>
        <v>0</v>
      </c>
      <c r="AB577" s="181">
        <f t="shared" si="219"/>
        <v>0</v>
      </c>
      <c r="AC577" s="181">
        <f t="shared" si="220"/>
        <v>0</v>
      </c>
      <c r="AD577" s="181">
        <f t="shared" si="221"/>
        <v>0</v>
      </c>
      <c r="AE577" s="181">
        <f t="shared" si="222"/>
        <v>0</v>
      </c>
      <c r="AF577" s="500">
        <f t="shared" si="212"/>
        <v>0</v>
      </c>
      <c r="AG577" s="572">
        <f t="shared" si="210"/>
        <v>0</v>
      </c>
      <c r="AH577" s="217">
        <f t="shared" si="211"/>
        <v>0</v>
      </c>
      <c r="AI577" s="236" t="s">
        <v>6</v>
      </c>
    </row>
    <row r="578" spans="2:35" hidden="1" x14ac:dyDescent="0.2">
      <c r="B578" s="123">
        <v>158</v>
      </c>
      <c r="C578" s="36"/>
      <c r="D578" s="36"/>
      <c r="E578" s="31"/>
      <c r="F578" s="56"/>
      <c r="G578" s="31"/>
      <c r="H578" s="31"/>
      <c r="I578" s="31"/>
      <c r="J578" s="31"/>
      <c r="K578" s="31"/>
      <c r="L578" s="31"/>
      <c r="M578" s="31"/>
      <c r="N578" s="31"/>
      <c r="O578" s="31"/>
      <c r="P578" s="31"/>
      <c r="Q578" s="125"/>
      <c r="R578" s="124"/>
      <c r="S578" s="59"/>
      <c r="T578" s="59"/>
      <c r="U578" s="59"/>
      <c r="V578" s="181">
        <f t="shared" si="213"/>
        <v>0</v>
      </c>
      <c r="W578" s="181">
        <f t="shared" si="214"/>
        <v>0</v>
      </c>
      <c r="X578" s="181">
        <f t="shared" si="215"/>
        <v>0</v>
      </c>
      <c r="Y578" s="181">
        <f t="shared" si="216"/>
        <v>0</v>
      </c>
      <c r="Z578" s="181">
        <f t="shared" si="217"/>
        <v>0</v>
      </c>
      <c r="AA578" s="181">
        <f t="shared" si="218"/>
        <v>0</v>
      </c>
      <c r="AB578" s="181">
        <f t="shared" si="219"/>
        <v>0</v>
      </c>
      <c r="AC578" s="181">
        <f t="shared" si="220"/>
        <v>0</v>
      </c>
      <c r="AD578" s="181">
        <f t="shared" si="221"/>
        <v>0</v>
      </c>
      <c r="AE578" s="181">
        <f t="shared" si="222"/>
        <v>0</v>
      </c>
      <c r="AF578" s="500">
        <f t="shared" si="212"/>
        <v>0</v>
      </c>
      <c r="AG578" s="572">
        <f t="shared" si="210"/>
        <v>0</v>
      </c>
      <c r="AH578" s="217">
        <f t="shared" si="211"/>
        <v>0</v>
      </c>
      <c r="AI578" s="236" t="s">
        <v>6</v>
      </c>
    </row>
    <row r="579" spans="2:35" hidden="1" x14ac:dyDescent="0.2">
      <c r="B579" s="123">
        <v>159</v>
      </c>
      <c r="C579" s="36"/>
      <c r="D579" s="36"/>
      <c r="E579" s="31"/>
      <c r="F579" s="56"/>
      <c r="G579" s="31"/>
      <c r="H579" s="31"/>
      <c r="I579" s="31"/>
      <c r="J579" s="31"/>
      <c r="K579" s="31"/>
      <c r="L579" s="31"/>
      <c r="M579" s="31"/>
      <c r="N579" s="31"/>
      <c r="O579" s="31"/>
      <c r="P579" s="31"/>
      <c r="Q579" s="125"/>
      <c r="R579" s="124"/>
      <c r="S579" s="59"/>
      <c r="T579" s="59"/>
      <c r="U579" s="59"/>
      <c r="V579" s="181">
        <f t="shared" si="213"/>
        <v>0</v>
      </c>
      <c r="W579" s="181">
        <f t="shared" si="214"/>
        <v>0</v>
      </c>
      <c r="X579" s="181">
        <f t="shared" si="215"/>
        <v>0</v>
      </c>
      <c r="Y579" s="181">
        <f t="shared" si="216"/>
        <v>0</v>
      </c>
      <c r="Z579" s="181">
        <f t="shared" si="217"/>
        <v>0</v>
      </c>
      <c r="AA579" s="181">
        <f t="shared" si="218"/>
        <v>0</v>
      </c>
      <c r="AB579" s="181">
        <f t="shared" si="219"/>
        <v>0</v>
      </c>
      <c r="AC579" s="181">
        <f t="shared" si="220"/>
        <v>0</v>
      </c>
      <c r="AD579" s="181">
        <f t="shared" si="221"/>
        <v>0</v>
      </c>
      <c r="AE579" s="181">
        <f t="shared" si="222"/>
        <v>0</v>
      </c>
      <c r="AF579" s="500">
        <f t="shared" si="212"/>
        <v>0</v>
      </c>
      <c r="AG579" s="572">
        <f t="shared" si="210"/>
        <v>0</v>
      </c>
      <c r="AH579" s="217">
        <f t="shared" si="211"/>
        <v>0</v>
      </c>
      <c r="AI579" s="236" t="s">
        <v>6</v>
      </c>
    </row>
    <row r="580" spans="2:35" hidden="1" x14ac:dyDescent="0.2">
      <c r="B580" s="123">
        <v>160</v>
      </c>
      <c r="C580" s="36"/>
      <c r="D580" s="36"/>
      <c r="E580" s="31"/>
      <c r="F580" s="56"/>
      <c r="G580" s="31"/>
      <c r="H580" s="31"/>
      <c r="I580" s="31"/>
      <c r="J580" s="31"/>
      <c r="K580" s="31"/>
      <c r="L580" s="31"/>
      <c r="M580" s="31"/>
      <c r="N580" s="31"/>
      <c r="O580" s="31"/>
      <c r="P580" s="31"/>
      <c r="Q580" s="125"/>
      <c r="R580" s="124"/>
      <c r="S580" s="59"/>
      <c r="T580" s="59"/>
      <c r="U580" s="59"/>
      <c r="V580" s="181">
        <f t="shared" si="213"/>
        <v>0</v>
      </c>
      <c r="W580" s="181">
        <f t="shared" si="214"/>
        <v>0</v>
      </c>
      <c r="X580" s="181">
        <f t="shared" si="215"/>
        <v>0</v>
      </c>
      <c r="Y580" s="181">
        <f t="shared" si="216"/>
        <v>0</v>
      </c>
      <c r="Z580" s="181">
        <f t="shared" si="217"/>
        <v>0</v>
      </c>
      <c r="AA580" s="181">
        <f t="shared" si="218"/>
        <v>0</v>
      </c>
      <c r="AB580" s="181">
        <f t="shared" si="219"/>
        <v>0</v>
      </c>
      <c r="AC580" s="181">
        <f t="shared" si="220"/>
        <v>0</v>
      </c>
      <c r="AD580" s="181">
        <f t="shared" si="221"/>
        <v>0</v>
      </c>
      <c r="AE580" s="181">
        <f t="shared" si="222"/>
        <v>0</v>
      </c>
      <c r="AF580" s="500">
        <f t="shared" si="212"/>
        <v>0</v>
      </c>
      <c r="AG580" s="572">
        <f t="shared" si="210"/>
        <v>0</v>
      </c>
      <c r="AH580" s="217">
        <f t="shared" si="211"/>
        <v>0</v>
      </c>
      <c r="AI580" s="236" t="s">
        <v>6</v>
      </c>
    </row>
    <row r="581" spans="2:35" hidden="1" x14ac:dyDescent="0.2">
      <c r="B581" s="123">
        <v>161</v>
      </c>
      <c r="C581" s="36"/>
      <c r="D581" s="36"/>
      <c r="E581" s="31"/>
      <c r="F581" s="56"/>
      <c r="G581" s="31"/>
      <c r="H581" s="31"/>
      <c r="I581" s="31"/>
      <c r="J581" s="31"/>
      <c r="K581" s="31"/>
      <c r="L581" s="31"/>
      <c r="M581" s="31"/>
      <c r="N581" s="31"/>
      <c r="O581" s="31"/>
      <c r="P581" s="31"/>
      <c r="Q581" s="125"/>
      <c r="R581" s="124"/>
      <c r="S581" s="59"/>
      <c r="T581" s="59"/>
      <c r="U581" s="59"/>
      <c r="V581" s="181">
        <f t="shared" si="213"/>
        <v>0</v>
      </c>
      <c r="W581" s="181">
        <f t="shared" si="214"/>
        <v>0</v>
      </c>
      <c r="X581" s="181">
        <f t="shared" si="215"/>
        <v>0</v>
      </c>
      <c r="Y581" s="181">
        <f t="shared" si="216"/>
        <v>0</v>
      </c>
      <c r="Z581" s="181">
        <f t="shared" si="217"/>
        <v>0</v>
      </c>
      <c r="AA581" s="181">
        <f t="shared" si="218"/>
        <v>0</v>
      </c>
      <c r="AB581" s="181">
        <f t="shared" si="219"/>
        <v>0</v>
      </c>
      <c r="AC581" s="181">
        <f t="shared" si="220"/>
        <v>0</v>
      </c>
      <c r="AD581" s="181">
        <f t="shared" si="221"/>
        <v>0</v>
      </c>
      <c r="AE581" s="181">
        <f t="shared" si="222"/>
        <v>0</v>
      </c>
      <c r="AF581" s="500">
        <f t="shared" si="212"/>
        <v>0</v>
      </c>
      <c r="AG581" s="572">
        <f t="shared" ref="AG581:AG612" si="223">SUM(G581:P581)</f>
        <v>0</v>
      </c>
      <c r="AH581" s="217">
        <f t="shared" si="211"/>
        <v>0</v>
      </c>
      <c r="AI581" s="236" t="s">
        <v>6</v>
      </c>
    </row>
    <row r="582" spans="2:35" hidden="1" x14ac:dyDescent="0.2">
      <c r="B582" s="123">
        <v>162</v>
      </c>
      <c r="C582" s="36"/>
      <c r="D582" s="36"/>
      <c r="E582" s="31"/>
      <c r="F582" s="56"/>
      <c r="G582" s="31"/>
      <c r="H582" s="31"/>
      <c r="I582" s="31"/>
      <c r="J582" s="31"/>
      <c r="K582" s="31"/>
      <c r="L582" s="31"/>
      <c r="M582" s="31"/>
      <c r="N582" s="31"/>
      <c r="O582" s="31"/>
      <c r="P582" s="31"/>
      <c r="Q582" s="125"/>
      <c r="R582" s="124"/>
      <c r="S582" s="59"/>
      <c r="T582" s="59"/>
      <c r="U582" s="59"/>
      <c r="V582" s="181">
        <f t="shared" si="213"/>
        <v>0</v>
      </c>
      <c r="W582" s="181">
        <f t="shared" si="214"/>
        <v>0</v>
      </c>
      <c r="X582" s="181">
        <f t="shared" si="215"/>
        <v>0</v>
      </c>
      <c r="Y582" s="181">
        <f t="shared" si="216"/>
        <v>0</v>
      </c>
      <c r="Z582" s="181">
        <f t="shared" si="217"/>
        <v>0</v>
      </c>
      <c r="AA582" s="181">
        <f t="shared" si="218"/>
        <v>0</v>
      </c>
      <c r="AB582" s="181">
        <f t="shared" si="219"/>
        <v>0</v>
      </c>
      <c r="AC582" s="181">
        <f t="shared" si="220"/>
        <v>0</v>
      </c>
      <c r="AD582" s="181">
        <f t="shared" si="221"/>
        <v>0</v>
      </c>
      <c r="AE582" s="181">
        <f t="shared" si="222"/>
        <v>0</v>
      </c>
      <c r="AF582" s="500">
        <f t="shared" si="212"/>
        <v>0</v>
      </c>
      <c r="AG582" s="572">
        <f t="shared" si="223"/>
        <v>0</v>
      </c>
      <c r="AH582" s="217">
        <f t="shared" si="211"/>
        <v>0</v>
      </c>
      <c r="AI582" s="236" t="s">
        <v>6</v>
      </c>
    </row>
    <row r="583" spans="2:35" hidden="1" x14ac:dyDescent="0.2">
      <c r="B583" s="123">
        <v>163</v>
      </c>
      <c r="C583" s="36"/>
      <c r="D583" s="36"/>
      <c r="E583" s="31"/>
      <c r="F583" s="56"/>
      <c r="G583" s="31"/>
      <c r="H583" s="31"/>
      <c r="I583" s="31"/>
      <c r="J583" s="31"/>
      <c r="K583" s="31"/>
      <c r="L583" s="31"/>
      <c r="M583" s="31"/>
      <c r="N583" s="31"/>
      <c r="O583" s="31"/>
      <c r="P583" s="31"/>
      <c r="Q583" s="125"/>
      <c r="R583" s="124"/>
      <c r="S583" s="59"/>
      <c r="T583" s="59"/>
      <c r="U583" s="59"/>
      <c r="V583" s="181">
        <f t="shared" si="213"/>
        <v>0</v>
      </c>
      <c r="W583" s="181">
        <f t="shared" si="214"/>
        <v>0</v>
      </c>
      <c r="X583" s="181">
        <f t="shared" si="215"/>
        <v>0</v>
      </c>
      <c r="Y583" s="181">
        <f t="shared" si="216"/>
        <v>0</v>
      </c>
      <c r="Z583" s="181">
        <f t="shared" si="217"/>
        <v>0</v>
      </c>
      <c r="AA583" s="181">
        <f t="shared" si="218"/>
        <v>0</v>
      </c>
      <c r="AB583" s="181">
        <f t="shared" si="219"/>
        <v>0</v>
      </c>
      <c r="AC583" s="181">
        <f t="shared" si="220"/>
        <v>0</v>
      </c>
      <c r="AD583" s="181">
        <f t="shared" si="221"/>
        <v>0</v>
      </c>
      <c r="AE583" s="181">
        <f t="shared" si="222"/>
        <v>0</v>
      </c>
      <c r="AF583" s="500">
        <f t="shared" si="212"/>
        <v>0</v>
      </c>
      <c r="AG583" s="572">
        <f t="shared" si="223"/>
        <v>0</v>
      </c>
      <c r="AH583" s="217">
        <f t="shared" si="211"/>
        <v>0</v>
      </c>
      <c r="AI583" s="236" t="s">
        <v>6</v>
      </c>
    </row>
    <row r="584" spans="2:35" hidden="1" x14ac:dyDescent="0.2">
      <c r="B584" s="123">
        <v>164</v>
      </c>
      <c r="C584" s="36"/>
      <c r="D584" s="36"/>
      <c r="E584" s="31"/>
      <c r="F584" s="56"/>
      <c r="G584" s="31"/>
      <c r="H584" s="31"/>
      <c r="I584" s="31"/>
      <c r="J584" s="31"/>
      <c r="K584" s="31"/>
      <c r="L584" s="31"/>
      <c r="M584" s="31"/>
      <c r="N584" s="31"/>
      <c r="O584" s="31"/>
      <c r="P584" s="31"/>
      <c r="Q584" s="125"/>
      <c r="R584" s="124"/>
      <c r="S584" s="59"/>
      <c r="T584" s="59"/>
      <c r="U584" s="59"/>
      <c r="V584" s="181">
        <f t="shared" si="213"/>
        <v>0</v>
      </c>
      <c r="W584" s="181">
        <f t="shared" si="214"/>
        <v>0</v>
      </c>
      <c r="X584" s="181">
        <f t="shared" si="215"/>
        <v>0</v>
      </c>
      <c r="Y584" s="181">
        <f t="shared" si="216"/>
        <v>0</v>
      </c>
      <c r="Z584" s="181">
        <f t="shared" si="217"/>
        <v>0</v>
      </c>
      <c r="AA584" s="181">
        <f t="shared" si="218"/>
        <v>0</v>
      </c>
      <c r="AB584" s="181">
        <f t="shared" si="219"/>
        <v>0</v>
      </c>
      <c r="AC584" s="181">
        <f t="shared" si="220"/>
        <v>0</v>
      </c>
      <c r="AD584" s="181">
        <f t="shared" si="221"/>
        <v>0</v>
      </c>
      <c r="AE584" s="181">
        <f t="shared" si="222"/>
        <v>0</v>
      </c>
      <c r="AF584" s="500">
        <f t="shared" si="212"/>
        <v>0</v>
      </c>
      <c r="AG584" s="572">
        <f t="shared" si="223"/>
        <v>0</v>
      </c>
      <c r="AH584" s="217">
        <f t="shared" si="211"/>
        <v>0</v>
      </c>
      <c r="AI584" s="236" t="s">
        <v>6</v>
      </c>
    </row>
    <row r="585" spans="2:35" hidden="1" x14ac:dyDescent="0.2">
      <c r="B585" s="123">
        <v>165</v>
      </c>
      <c r="C585" s="36"/>
      <c r="D585" s="36"/>
      <c r="E585" s="31"/>
      <c r="F585" s="56"/>
      <c r="G585" s="31"/>
      <c r="H585" s="31"/>
      <c r="I585" s="31"/>
      <c r="J585" s="31"/>
      <c r="K585" s="31"/>
      <c r="L585" s="31"/>
      <c r="M585" s="31"/>
      <c r="N585" s="31"/>
      <c r="O585" s="31"/>
      <c r="P585" s="31"/>
      <c r="Q585" s="125"/>
      <c r="R585" s="124"/>
      <c r="S585" s="59"/>
      <c r="T585" s="59"/>
      <c r="U585" s="59"/>
      <c r="V585" s="181">
        <f t="shared" si="213"/>
        <v>0</v>
      </c>
      <c r="W585" s="181">
        <f t="shared" si="214"/>
        <v>0</v>
      </c>
      <c r="X585" s="181">
        <f t="shared" si="215"/>
        <v>0</v>
      </c>
      <c r="Y585" s="181">
        <f t="shared" si="216"/>
        <v>0</v>
      </c>
      <c r="Z585" s="181">
        <f t="shared" si="217"/>
        <v>0</v>
      </c>
      <c r="AA585" s="181">
        <f t="shared" si="218"/>
        <v>0</v>
      </c>
      <c r="AB585" s="181">
        <f t="shared" si="219"/>
        <v>0</v>
      </c>
      <c r="AC585" s="181">
        <f t="shared" si="220"/>
        <v>0</v>
      </c>
      <c r="AD585" s="181">
        <f t="shared" si="221"/>
        <v>0</v>
      </c>
      <c r="AE585" s="181">
        <f t="shared" si="222"/>
        <v>0</v>
      </c>
      <c r="AF585" s="500">
        <f t="shared" si="212"/>
        <v>0</v>
      </c>
      <c r="AG585" s="572">
        <f t="shared" si="223"/>
        <v>0</v>
      </c>
      <c r="AH585" s="217">
        <f t="shared" si="211"/>
        <v>0</v>
      </c>
      <c r="AI585" s="236" t="s">
        <v>6</v>
      </c>
    </row>
    <row r="586" spans="2:35" hidden="1" x14ac:dyDescent="0.2">
      <c r="B586" s="123">
        <v>166</v>
      </c>
      <c r="C586" s="36"/>
      <c r="D586" s="36"/>
      <c r="E586" s="31"/>
      <c r="F586" s="56"/>
      <c r="G586" s="31"/>
      <c r="H586" s="31"/>
      <c r="I586" s="31"/>
      <c r="J586" s="31"/>
      <c r="K586" s="31"/>
      <c r="L586" s="31"/>
      <c r="M586" s="31"/>
      <c r="N586" s="31"/>
      <c r="O586" s="31"/>
      <c r="P586" s="31"/>
      <c r="Q586" s="125"/>
      <c r="R586" s="124"/>
      <c r="S586" s="59"/>
      <c r="T586" s="59"/>
      <c r="U586" s="59"/>
      <c r="V586" s="181">
        <f t="shared" si="213"/>
        <v>0</v>
      </c>
      <c r="W586" s="181">
        <f t="shared" si="214"/>
        <v>0</v>
      </c>
      <c r="X586" s="181">
        <f t="shared" si="215"/>
        <v>0</v>
      </c>
      <c r="Y586" s="181">
        <f t="shared" si="216"/>
        <v>0</v>
      </c>
      <c r="Z586" s="181">
        <f t="shared" si="217"/>
        <v>0</v>
      </c>
      <c r="AA586" s="181">
        <f t="shared" si="218"/>
        <v>0</v>
      </c>
      <c r="AB586" s="181">
        <f t="shared" si="219"/>
        <v>0</v>
      </c>
      <c r="AC586" s="181">
        <f t="shared" si="220"/>
        <v>0</v>
      </c>
      <c r="AD586" s="181">
        <f t="shared" si="221"/>
        <v>0</v>
      </c>
      <c r="AE586" s="181">
        <f t="shared" si="222"/>
        <v>0</v>
      </c>
      <c r="AF586" s="500">
        <f t="shared" si="212"/>
        <v>0</v>
      </c>
      <c r="AG586" s="572">
        <f t="shared" si="223"/>
        <v>0</v>
      </c>
      <c r="AH586" s="217">
        <f t="shared" si="211"/>
        <v>0</v>
      </c>
      <c r="AI586" s="236" t="s">
        <v>6</v>
      </c>
    </row>
    <row r="587" spans="2:35" hidden="1" x14ac:dyDescent="0.2">
      <c r="B587" s="123">
        <v>167</v>
      </c>
      <c r="C587" s="36"/>
      <c r="D587" s="36"/>
      <c r="E587" s="31"/>
      <c r="F587" s="56"/>
      <c r="G587" s="31"/>
      <c r="H587" s="31"/>
      <c r="I587" s="31"/>
      <c r="J587" s="31"/>
      <c r="K587" s="31"/>
      <c r="L587" s="31"/>
      <c r="M587" s="31"/>
      <c r="N587" s="31"/>
      <c r="O587" s="31"/>
      <c r="P587" s="31"/>
      <c r="Q587" s="125"/>
      <c r="R587" s="124"/>
      <c r="S587" s="59"/>
      <c r="T587" s="59"/>
      <c r="U587" s="59"/>
      <c r="V587" s="181">
        <f t="shared" si="213"/>
        <v>0</v>
      </c>
      <c r="W587" s="181">
        <f t="shared" si="214"/>
        <v>0</v>
      </c>
      <c r="X587" s="181">
        <f t="shared" si="215"/>
        <v>0</v>
      </c>
      <c r="Y587" s="181">
        <f t="shared" si="216"/>
        <v>0</v>
      </c>
      <c r="Z587" s="181">
        <f t="shared" si="217"/>
        <v>0</v>
      </c>
      <c r="AA587" s="181">
        <f t="shared" si="218"/>
        <v>0</v>
      </c>
      <c r="AB587" s="181">
        <f t="shared" si="219"/>
        <v>0</v>
      </c>
      <c r="AC587" s="181">
        <f t="shared" si="220"/>
        <v>0</v>
      </c>
      <c r="AD587" s="181">
        <f t="shared" si="221"/>
        <v>0</v>
      </c>
      <c r="AE587" s="181">
        <f t="shared" si="222"/>
        <v>0</v>
      </c>
      <c r="AF587" s="500">
        <f t="shared" si="212"/>
        <v>0</v>
      </c>
      <c r="AG587" s="572">
        <f t="shared" si="223"/>
        <v>0</v>
      </c>
      <c r="AH587" s="217">
        <f t="shared" si="211"/>
        <v>0</v>
      </c>
      <c r="AI587" s="236" t="s">
        <v>6</v>
      </c>
    </row>
    <row r="588" spans="2:35" hidden="1" x14ac:dyDescent="0.2">
      <c r="B588" s="123">
        <v>168</v>
      </c>
      <c r="C588" s="36"/>
      <c r="D588" s="36"/>
      <c r="E588" s="31"/>
      <c r="F588" s="56"/>
      <c r="G588" s="31"/>
      <c r="H588" s="31"/>
      <c r="I588" s="31"/>
      <c r="J588" s="31"/>
      <c r="K588" s="31"/>
      <c r="L588" s="31"/>
      <c r="M588" s="31"/>
      <c r="N588" s="31"/>
      <c r="O588" s="31"/>
      <c r="P588" s="31"/>
      <c r="Q588" s="125"/>
      <c r="R588" s="124"/>
      <c r="S588" s="59"/>
      <c r="T588" s="59"/>
      <c r="U588" s="59"/>
      <c r="V588" s="181">
        <f t="shared" si="213"/>
        <v>0</v>
      </c>
      <c r="W588" s="181">
        <f t="shared" si="214"/>
        <v>0</v>
      </c>
      <c r="X588" s="181">
        <f t="shared" si="215"/>
        <v>0</v>
      </c>
      <c r="Y588" s="181">
        <f t="shared" si="216"/>
        <v>0</v>
      </c>
      <c r="Z588" s="181">
        <f t="shared" si="217"/>
        <v>0</v>
      </c>
      <c r="AA588" s="181">
        <f t="shared" si="218"/>
        <v>0</v>
      </c>
      <c r="AB588" s="181">
        <f t="shared" si="219"/>
        <v>0</v>
      </c>
      <c r="AC588" s="181">
        <f t="shared" si="220"/>
        <v>0</v>
      </c>
      <c r="AD588" s="181">
        <f t="shared" si="221"/>
        <v>0</v>
      </c>
      <c r="AE588" s="181">
        <f t="shared" si="222"/>
        <v>0</v>
      </c>
      <c r="AF588" s="500">
        <f t="shared" si="212"/>
        <v>0</v>
      </c>
      <c r="AG588" s="572">
        <f t="shared" si="223"/>
        <v>0</v>
      </c>
      <c r="AH588" s="217">
        <f t="shared" si="211"/>
        <v>0</v>
      </c>
      <c r="AI588" s="236" t="s">
        <v>6</v>
      </c>
    </row>
    <row r="589" spans="2:35" hidden="1" x14ac:dyDescent="0.2">
      <c r="B589" s="123">
        <v>169</v>
      </c>
      <c r="C589" s="36"/>
      <c r="D589" s="36"/>
      <c r="E589" s="31"/>
      <c r="F589" s="56"/>
      <c r="G589" s="31"/>
      <c r="H589" s="31"/>
      <c r="I589" s="31"/>
      <c r="J589" s="31"/>
      <c r="K589" s="31"/>
      <c r="L589" s="31"/>
      <c r="M589" s="31"/>
      <c r="N589" s="31"/>
      <c r="O589" s="31"/>
      <c r="P589" s="31"/>
      <c r="Q589" s="125"/>
      <c r="R589" s="124"/>
      <c r="S589" s="59"/>
      <c r="T589" s="59"/>
      <c r="U589" s="59"/>
      <c r="V589" s="181">
        <f t="shared" si="213"/>
        <v>0</v>
      </c>
      <c r="W589" s="181">
        <f t="shared" si="214"/>
        <v>0</v>
      </c>
      <c r="X589" s="181">
        <f t="shared" si="215"/>
        <v>0</v>
      </c>
      <c r="Y589" s="181">
        <f t="shared" si="216"/>
        <v>0</v>
      </c>
      <c r="Z589" s="181">
        <f t="shared" si="217"/>
        <v>0</v>
      </c>
      <c r="AA589" s="181">
        <f t="shared" si="218"/>
        <v>0</v>
      </c>
      <c r="AB589" s="181">
        <f t="shared" si="219"/>
        <v>0</v>
      </c>
      <c r="AC589" s="181">
        <f t="shared" si="220"/>
        <v>0</v>
      </c>
      <c r="AD589" s="181">
        <f t="shared" si="221"/>
        <v>0</v>
      </c>
      <c r="AE589" s="181">
        <f t="shared" si="222"/>
        <v>0</v>
      </c>
      <c r="AF589" s="500">
        <f t="shared" si="212"/>
        <v>0</v>
      </c>
      <c r="AG589" s="572">
        <f t="shared" si="223"/>
        <v>0</v>
      </c>
      <c r="AH589" s="217">
        <f t="shared" si="211"/>
        <v>0</v>
      </c>
      <c r="AI589" s="236" t="s">
        <v>6</v>
      </c>
    </row>
    <row r="590" spans="2:35" hidden="1" x14ac:dyDescent="0.2">
      <c r="B590" s="123">
        <v>170</v>
      </c>
      <c r="C590" s="36"/>
      <c r="D590" s="36"/>
      <c r="E590" s="31"/>
      <c r="F590" s="56"/>
      <c r="G590" s="31"/>
      <c r="H590" s="31"/>
      <c r="I590" s="31"/>
      <c r="J590" s="31"/>
      <c r="K590" s="31"/>
      <c r="L590" s="31"/>
      <c r="M590" s="31"/>
      <c r="N590" s="31"/>
      <c r="O590" s="31"/>
      <c r="P590" s="31"/>
      <c r="Q590" s="125"/>
      <c r="R590" s="124"/>
      <c r="S590" s="59"/>
      <c r="T590" s="59"/>
      <c r="U590" s="59"/>
      <c r="V590" s="181">
        <f t="shared" si="213"/>
        <v>0</v>
      </c>
      <c r="W590" s="181">
        <f t="shared" si="214"/>
        <v>0</v>
      </c>
      <c r="X590" s="181">
        <f t="shared" si="215"/>
        <v>0</v>
      </c>
      <c r="Y590" s="181">
        <f t="shared" si="216"/>
        <v>0</v>
      </c>
      <c r="Z590" s="181">
        <f t="shared" si="217"/>
        <v>0</v>
      </c>
      <c r="AA590" s="181">
        <f t="shared" si="218"/>
        <v>0</v>
      </c>
      <c r="AB590" s="181">
        <f t="shared" si="219"/>
        <v>0</v>
      </c>
      <c r="AC590" s="181">
        <f t="shared" si="220"/>
        <v>0</v>
      </c>
      <c r="AD590" s="181">
        <f t="shared" si="221"/>
        <v>0</v>
      </c>
      <c r="AE590" s="181">
        <f t="shared" si="222"/>
        <v>0</v>
      </c>
      <c r="AF590" s="500">
        <f t="shared" si="212"/>
        <v>0</v>
      </c>
      <c r="AG590" s="572">
        <f t="shared" si="223"/>
        <v>0</v>
      </c>
      <c r="AH590" s="217">
        <f t="shared" si="211"/>
        <v>0</v>
      </c>
      <c r="AI590" s="236" t="s">
        <v>6</v>
      </c>
    </row>
    <row r="591" spans="2:35" hidden="1" x14ac:dyDescent="0.2">
      <c r="B591" s="123">
        <v>171</v>
      </c>
      <c r="C591" s="36"/>
      <c r="D591" s="36"/>
      <c r="E591" s="31"/>
      <c r="F591" s="56"/>
      <c r="G591" s="31"/>
      <c r="H591" s="31"/>
      <c r="I591" s="31"/>
      <c r="J591" s="31"/>
      <c r="K591" s="31"/>
      <c r="L591" s="31"/>
      <c r="M591" s="31"/>
      <c r="N591" s="31"/>
      <c r="O591" s="31"/>
      <c r="P591" s="31"/>
      <c r="Q591" s="125"/>
      <c r="R591" s="124"/>
      <c r="S591" s="59"/>
      <c r="T591" s="59"/>
      <c r="U591" s="59"/>
      <c r="V591" s="181">
        <f t="shared" si="213"/>
        <v>0</v>
      </c>
      <c r="W591" s="181">
        <f t="shared" si="214"/>
        <v>0</v>
      </c>
      <c r="X591" s="181">
        <f t="shared" si="215"/>
        <v>0</v>
      </c>
      <c r="Y591" s="181">
        <f t="shared" si="216"/>
        <v>0</v>
      </c>
      <c r="Z591" s="181">
        <f t="shared" si="217"/>
        <v>0</v>
      </c>
      <c r="AA591" s="181">
        <f t="shared" si="218"/>
        <v>0</v>
      </c>
      <c r="AB591" s="181">
        <f t="shared" si="219"/>
        <v>0</v>
      </c>
      <c r="AC591" s="181">
        <f t="shared" si="220"/>
        <v>0</v>
      </c>
      <c r="AD591" s="181">
        <f t="shared" si="221"/>
        <v>0</v>
      </c>
      <c r="AE591" s="181">
        <f t="shared" si="222"/>
        <v>0</v>
      </c>
      <c r="AF591" s="500">
        <f t="shared" si="212"/>
        <v>0</v>
      </c>
      <c r="AG591" s="572">
        <f t="shared" si="223"/>
        <v>0</v>
      </c>
      <c r="AH591" s="217">
        <f t="shared" si="211"/>
        <v>0</v>
      </c>
      <c r="AI591" s="236" t="s">
        <v>6</v>
      </c>
    </row>
    <row r="592" spans="2:35" hidden="1" x14ac:dyDescent="0.2">
      <c r="B592" s="123">
        <v>172</v>
      </c>
      <c r="C592" s="36"/>
      <c r="D592" s="36"/>
      <c r="E592" s="31"/>
      <c r="F592" s="56"/>
      <c r="G592" s="31"/>
      <c r="H592" s="31"/>
      <c r="I592" s="31"/>
      <c r="J592" s="31"/>
      <c r="K592" s="31"/>
      <c r="L592" s="31"/>
      <c r="M592" s="31"/>
      <c r="N592" s="31"/>
      <c r="O592" s="31"/>
      <c r="P592" s="31"/>
      <c r="Q592" s="125"/>
      <c r="R592" s="124"/>
      <c r="S592" s="59"/>
      <c r="T592" s="59"/>
      <c r="U592" s="59"/>
      <c r="V592" s="181">
        <f t="shared" si="213"/>
        <v>0</v>
      </c>
      <c r="W592" s="181">
        <f t="shared" si="214"/>
        <v>0</v>
      </c>
      <c r="X592" s="181">
        <f t="shared" si="215"/>
        <v>0</v>
      </c>
      <c r="Y592" s="181">
        <f t="shared" si="216"/>
        <v>0</v>
      </c>
      <c r="Z592" s="181">
        <f t="shared" si="217"/>
        <v>0</v>
      </c>
      <c r="AA592" s="181">
        <f t="shared" si="218"/>
        <v>0</v>
      </c>
      <c r="AB592" s="181">
        <f t="shared" si="219"/>
        <v>0</v>
      </c>
      <c r="AC592" s="181">
        <f t="shared" si="220"/>
        <v>0</v>
      </c>
      <c r="AD592" s="181">
        <f t="shared" si="221"/>
        <v>0</v>
      </c>
      <c r="AE592" s="181">
        <f t="shared" si="222"/>
        <v>0</v>
      </c>
      <c r="AF592" s="500">
        <f t="shared" si="212"/>
        <v>0</v>
      </c>
      <c r="AG592" s="572">
        <f t="shared" si="223"/>
        <v>0</v>
      </c>
      <c r="AH592" s="217">
        <f t="shared" si="211"/>
        <v>0</v>
      </c>
      <c r="AI592" s="236" t="s">
        <v>6</v>
      </c>
    </row>
    <row r="593" spans="2:35" hidden="1" x14ac:dyDescent="0.2">
      <c r="B593" s="123">
        <v>173</v>
      </c>
      <c r="C593" s="36"/>
      <c r="D593" s="36"/>
      <c r="E593" s="31"/>
      <c r="F593" s="56"/>
      <c r="G593" s="31"/>
      <c r="H593" s="31"/>
      <c r="I593" s="31"/>
      <c r="J593" s="31"/>
      <c r="K593" s="31"/>
      <c r="L593" s="31"/>
      <c r="M593" s="31"/>
      <c r="N593" s="31"/>
      <c r="O593" s="31"/>
      <c r="P593" s="31"/>
      <c r="Q593" s="125"/>
      <c r="R593" s="124"/>
      <c r="S593" s="59"/>
      <c r="T593" s="59"/>
      <c r="U593" s="59"/>
      <c r="V593" s="181">
        <f t="shared" si="213"/>
        <v>0</v>
      </c>
      <c r="W593" s="181">
        <f t="shared" si="214"/>
        <v>0</v>
      </c>
      <c r="X593" s="181">
        <f t="shared" si="215"/>
        <v>0</v>
      </c>
      <c r="Y593" s="181">
        <f t="shared" si="216"/>
        <v>0</v>
      </c>
      <c r="Z593" s="181">
        <f t="shared" si="217"/>
        <v>0</v>
      </c>
      <c r="AA593" s="181">
        <f t="shared" si="218"/>
        <v>0</v>
      </c>
      <c r="AB593" s="181">
        <f t="shared" si="219"/>
        <v>0</v>
      </c>
      <c r="AC593" s="181">
        <f t="shared" si="220"/>
        <v>0</v>
      </c>
      <c r="AD593" s="181">
        <f t="shared" si="221"/>
        <v>0</v>
      </c>
      <c r="AE593" s="181">
        <f t="shared" si="222"/>
        <v>0</v>
      </c>
      <c r="AF593" s="500">
        <f t="shared" si="212"/>
        <v>0</v>
      </c>
      <c r="AG593" s="572">
        <f t="shared" si="223"/>
        <v>0</v>
      </c>
      <c r="AH593" s="217">
        <f t="shared" si="211"/>
        <v>0</v>
      </c>
      <c r="AI593" s="236" t="s">
        <v>6</v>
      </c>
    </row>
    <row r="594" spans="2:35" hidden="1" x14ac:dyDescent="0.2">
      <c r="B594" s="123">
        <v>174</v>
      </c>
      <c r="C594" s="36"/>
      <c r="D594" s="36"/>
      <c r="E594" s="31"/>
      <c r="F594" s="56"/>
      <c r="G594" s="31"/>
      <c r="H594" s="31"/>
      <c r="I594" s="31"/>
      <c r="J594" s="31"/>
      <c r="K594" s="31"/>
      <c r="L594" s="31"/>
      <c r="M594" s="31"/>
      <c r="N594" s="31"/>
      <c r="O594" s="31"/>
      <c r="P594" s="31"/>
      <c r="Q594" s="125"/>
      <c r="R594" s="124"/>
      <c r="S594" s="59"/>
      <c r="T594" s="59"/>
      <c r="U594" s="59"/>
      <c r="V594" s="181">
        <f t="shared" si="213"/>
        <v>0</v>
      </c>
      <c r="W594" s="181">
        <f t="shared" si="214"/>
        <v>0</v>
      </c>
      <c r="X594" s="181">
        <f t="shared" si="215"/>
        <v>0</v>
      </c>
      <c r="Y594" s="181">
        <f t="shared" si="216"/>
        <v>0</v>
      </c>
      <c r="Z594" s="181">
        <f t="shared" si="217"/>
        <v>0</v>
      </c>
      <c r="AA594" s="181">
        <f t="shared" si="218"/>
        <v>0</v>
      </c>
      <c r="AB594" s="181">
        <f t="shared" si="219"/>
        <v>0</v>
      </c>
      <c r="AC594" s="181">
        <f t="shared" si="220"/>
        <v>0</v>
      </c>
      <c r="AD594" s="181">
        <f t="shared" si="221"/>
        <v>0</v>
      </c>
      <c r="AE594" s="181">
        <f t="shared" si="222"/>
        <v>0</v>
      </c>
      <c r="AF594" s="500">
        <f t="shared" si="212"/>
        <v>0</v>
      </c>
      <c r="AG594" s="572">
        <f t="shared" si="223"/>
        <v>0</v>
      </c>
      <c r="AH594" s="217">
        <f t="shared" si="211"/>
        <v>0</v>
      </c>
      <c r="AI594" s="236" t="s">
        <v>6</v>
      </c>
    </row>
    <row r="595" spans="2:35" hidden="1" x14ac:dyDescent="0.2">
      <c r="B595" s="123">
        <v>175</v>
      </c>
      <c r="C595" s="36"/>
      <c r="D595" s="36"/>
      <c r="E595" s="31"/>
      <c r="F595" s="56"/>
      <c r="G595" s="31"/>
      <c r="H595" s="31"/>
      <c r="I595" s="31"/>
      <c r="J595" s="31"/>
      <c r="K595" s="31"/>
      <c r="L595" s="31"/>
      <c r="M595" s="31"/>
      <c r="N595" s="31"/>
      <c r="O595" s="31"/>
      <c r="P595" s="31"/>
      <c r="Q595" s="125"/>
      <c r="R595" s="124"/>
      <c r="S595" s="59"/>
      <c r="T595" s="59"/>
      <c r="U595" s="59"/>
      <c r="V595" s="181">
        <f t="shared" si="213"/>
        <v>0</v>
      </c>
      <c r="W595" s="181">
        <f t="shared" si="214"/>
        <v>0</v>
      </c>
      <c r="X595" s="181">
        <f t="shared" si="215"/>
        <v>0</v>
      </c>
      <c r="Y595" s="181">
        <f t="shared" si="216"/>
        <v>0</v>
      </c>
      <c r="Z595" s="181">
        <f t="shared" si="217"/>
        <v>0</v>
      </c>
      <c r="AA595" s="181">
        <f t="shared" si="218"/>
        <v>0</v>
      </c>
      <c r="AB595" s="181">
        <f t="shared" si="219"/>
        <v>0</v>
      </c>
      <c r="AC595" s="181">
        <f t="shared" si="220"/>
        <v>0</v>
      </c>
      <c r="AD595" s="181">
        <f t="shared" si="221"/>
        <v>0</v>
      </c>
      <c r="AE595" s="181">
        <f t="shared" si="222"/>
        <v>0</v>
      </c>
      <c r="AF595" s="500">
        <f t="shared" si="212"/>
        <v>0</v>
      </c>
      <c r="AG595" s="572">
        <f t="shared" si="223"/>
        <v>0</v>
      </c>
      <c r="AH595" s="217">
        <f t="shared" si="211"/>
        <v>0</v>
      </c>
      <c r="AI595" s="236" t="s">
        <v>6</v>
      </c>
    </row>
    <row r="596" spans="2:35" hidden="1" x14ac:dyDescent="0.2">
      <c r="B596" s="123">
        <v>176</v>
      </c>
      <c r="C596" s="36"/>
      <c r="D596" s="36"/>
      <c r="E596" s="31"/>
      <c r="F596" s="56"/>
      <c r="G596" s="31"/>
      <c r="H596" s="31"/>
      <c r="I596" s="31"/>
      <c r="J596" s="31"/>
      <c r="K596" s="31"/>
      <c r="L596" s="31"/>
      <c r="M596" s="31"/>
      <c r="N596" s="31"/>
      <c r="O596" s="31"/>
      <c r="P596" s="31"/>
      <c r="Q596" s="125"/>
      <c r="R596" s="124"/>
      <c r="S596" s="59"/>
      <c r="T596" s="59"/>
      <c r="U596" s="59"/>
      <c r="V596" s="181">
        <f t="shared" si="213"/>
        <v>0</v>
      </c>
      <c r="W596" s="181">
        <f t="shared" si="214"/>
        <v>0</v>
      </c>
      <c r="X596" s="181">
        <f t="shared" si="215"/>
        <v>0</v>
      </c>
      <c r="Y596" s="181">
        <f t="shared" si="216"/>
        <v>0</v>
      </c>
      <c r="Z596" s="181">
        <f t="shared" si="217"/>
        <v>0</v>
      </c>
      <c r="AA596" s="181">
        <f t="shared" si="218"/>
        <v>0</v>
      </c>
      <c r="AB596" s="181">
        <f t="shared" si="219"/>
        <v>0</v>
      </c>
      <c r="AC596" s="181">
        <f t="shared" si="220"/>
        <v>0</v>
      </c>
      <c r="AD596" s="181">
        <f t="shared" si="221"/>
        <v>0</v>
      </c>
      <c r="AE596" s="181">
        <f t="shared" si="222"/>
        <v>0</v>
      </c>
      <c r="AF596" s="500">
        <f t="shared" si="212"/>
        <v>0</v>
      </c>
      <c r="AG596" s="572">
        <f t="shared" si="223"/>
        <v>0</v>
      </c>
      <c r="AH596" s="217">
        <f t="shared" si="211"/>
        <v>0</v>
      </c>
      <c r="AI596" s="236" t="s">
        <v>6</v>
      </c>
    </row>
    <row r="597" spans="2:35" hidden="1" x14ac:dyDescent="0.2">
      <c r="B597" s="123">
        <v>177</v>
      </c>
      <c r="C597" s="36"/>
      <c r="D597" s="36"/>
      <c r="E597" s="31"/>
      <c r="F597" s="56"/>
      <c r="G597" s="31"/>
      <c r="H597" s="31"/>
      <c r="I597" s="31"/>
      <c r="J597" s="31"/>
      <c r="K597" s="31"/>
      <c r="L597" s="31"/>
      <c r="M597" s="31"/>
      <c r="N597" s="31"/>
      <c r="O597" s="31"/>
      <c r="P597" s="31"/>
      <c r="Q597" s="125"/>
      <c r="R597" s="124"/>
      <c r="S597" s="59"/>
      <c r="T597" s="59"/>
      <c r="U597" s="59"/>
      <c r="V597" s="181">
        <f t="shared" si="213"/>
        <v>0</v>
      </c>
      <c r="W597" s="181">
        <f t="shared" si="214"/>
        <v>0</v>
      </c>
      <c r="X597" s="181">
        <f t="shared" si="215"/>
        <v>0</v>
      </c>
      <c r="Y597" s="181">
        <f t="shared" si="216"/>
        <v>0</v>
      </c>
      <c r="Z597" s="181">
        <f t="shared" si="217"/>
        <v>0</v>
      </c>
      <c r="AA597" s="181">
        <f t="shared" si="218"/>
        <v>0</v>
      </c>
      <c r="AB597" s="181">
        <f t="shared" si="219"/>
        <v>0</v>
      </c>
      <c r="AC597" s="181">
        <f t="shared" si="220"/>
        <v>0</v>
      </c>
      <c r="AD597" s="181">
        <f t="shared" si="221"/>
        <v>0</v>
      </c>
      <c r="AE597" s="181">
        <f t="shared" si="222"/>
        <v>0</v>
      </c>
      <c r="AF597" s="500">
        <f t="shared" si="212"/>
        <v>0</v>
      </c>
      <c r="AG597" s="572">
        <f t="shared" si="223"/>
        <v>0</v>
      </c>
      <c r="AH597" s="217">
        <f t="shared" si="211"/>
        <v>0</v>
      </c>
      <c r="AI597" s="236" t="s">
        <v>6</v>
      </c>
    </row>
    <row r="598" spans="2:35" hidden="1" x14ac:dyDescent="0.2">
      <c r="B598" s="123">
        <v>178</v>
      </c>
      <c r="C598" s="36"/>
      <c r="D598" s="36"/>
      <c r="E598" s="31"/>
      <c r="F598" s="56"/>
      <c r="G598" s="31"/>
      <c r="H598" s="31"/>
      <c r="I598" s="31"/>
      <c r="J598" s="31"/>
      <c r="K598" s="31"/>
      <c r="L598" s="31"/>
      <c r="M598" s="31"/>
      <c r="N598" s="31"/>
      <c r="O598" s="31"/>
      <c r="P598" s="31"/>
      <c r="Q598" s="125"/>
      <c r="R598" s="124"/>
      <c r="S598" s="59"/>
      <c r="T598" s="59"/>
      <c r="U598" s="59"/>
      <c r="V598" s="181">
        <f t="shared" si="213"/>
        <v>0</v>
      </c>
      <c r="W598" s="181">
        <f t="shared" si="214"/>
        <v>0</v>
      </c>
      <c r="X598" s="181">
        <f t="shared" si="215"/>
        <v>0</v>
      </c>
      <c r="Y598" s="181">
        <f t="shared" si="216"/>
        <v>0</v>
      </c>
      <c r="Z598" s="181">
        <f t="shared" si="217"/>
        <v>0</v>
      </c>
      <c r="AA598" s="181">
        <f t="shared" si="218"/>
        <v>0</v>
      </c>
      <c r="AB598" s="181">
        <f t="shared" si="219"/>
        <v>0</v>
      </c>
      <c r="AC598" s="181">
        <f t="shared" si="220"/>
        <v>0</v>
      </c>
      <c r="AD598" s="181">
        <f t="shared" si="221"/>
        <v>0</v>
      </c>
      <c r="AE598" s="181">
        <f t="shared" si="222"/>
        <v>0</v>
      </c>
      <c r="AF598" s="500">
        <f t="shared" si="212"/>
        <v>0</v>
      </c>
      <c r="AG598" s="572">
        <f t="shared" si="223"/>
        <v>0</v>
      </c>
      <c r="AH598" s="217">
        <f t="shared" si="211"/>
        <v>0</v>
      </c>
      <c r="AI598" s="236" t="s">
        <v>6</v>
      </c>
    </row>
    <row r="599" spans="2:35" hidden="1" x14ac:dyDescent="0.2">
      <c r="B599" s="123">
        <v>179</v>
      </c>
      <c r="C599" s="36"/>
      <c r="D599" s="36"/>
      <c r="E599" s="31"/>
      <c r="F599" s="56"/>
      <c r="G599" s="31"/>
      <c r="H599" s="31"/>
      <c r="I599" s="31"/>
      <c r="J599" s="31"/>
      <c r="K599" s="31"/>
      <c r="L599" s="31"/>
      <c r="M599" s="31"/>
      <c r="N599" s="31"/>
      <c r="O599" s="31"/>
      <c r="P599" s="31"/>
      <c r="Q599" s="125"/>
      <c r="R599" s="124"/>
      <c r="S599" s="59"/>
      <c r="T599" s="59"/>
      <c r="U599" s="59"/>
      <c r="V599" s="181">
        <f t="shared" si="213"/>
        <v>0</v>
      </c>
      <c r="W599" s="181">
        <f t="shared" si="214"/>
        <v>0</v>
      </c>
      <c r="X599" s="181">
        <f t="shared" si="215"/>
        <v>0</v>
      </c>
      <c r="Y599" s="181">
        <f t="shared" si="216"/>
        <v>0</v>
      </c>
      <c r="Z599" s="181">
        <f t="shared" si="217"/>
        <v>0</v>
      </c>
      <c r="AA599" s="181">
        <f t="shared" si="218"/>
        <v>0</v>
      </c>
      <c r="AB599" s="181">
        <f t="shared" si="219"/>
        <v>0</v>
      </c>
      <c r="AC599" s="181">
        <f t="shared" si="220"/>
        <v>0</v>
      </c>
      <c r="AD599" s="181">
        <f t="shared" si="221"/>
        <v>0</v>
      </c>
      <c r="AE599" s="181">
        <f t="shared" si="222"/>
        <v>0</v>
      </c>
      <c r="AF599" s="500">
        <f t="shared" si="212"/>
        <v>0</v>
      </c>
      <c r="AG599" s="572">
        <f t="shared" si="223"/>
        <v>0</v>
      </c>
      <c r="AH599" s="217">
        <f t="shared" si="211"/>
        <v>0</v>
      </c>
      <c r="AI599" s="236" t="s">
        <v>6</v>
      </c>
    </row>
    <row r="600" spans="2:35" hidden="1" x14ac:dyDescent="0.2">
      <c r="B600" s="123">
        <v>180</v>
      </c>
      <c r="C600" s="36"/>
      <c r="D600" s="36"/>
      <c r="E600" s="31"/>
      <c r="F600" s="56"/>
      <c r="G600" s="31"/>
      <c r="H600" s="31"/>
      <c r="I600" s="31"/>
      <c r="J600" s="31"/>
      <c r="K600" s="31"/>
      <c r="L600" s="31"/>
      <c r="M600" s="31"/>
      <c r="N600" s="31"/>
      <c r="O600" s="31"/>
      <c r="P600" s="31"/>
      <c r="Q600" s="125"/>
      <c r="R600" s="124"/>
      <c r="S600" s="59"/>
      <c r="T600" s="59"/>
      <c r="U600" s="59"/>
      <c r="V600" s="181">
        <f t="shared" si="213"/>
        <v>0</v>
      </c>
      <c r="W600" s="181">
        <f t="shared" si="214"/>
        <v>0</v>
      </c>
      <c r="X600" s="181">
        <f t="shared" si="215"/>
        <v>0</v>
      </c>
      <c r="Y600" s="181">
        <f t="shared" si="216"/>
        <v>0</v>
      </c>
      <c r="Z600" s="181">
        <f t="shared" si="217"/>
        <v>0</v>
      </c>
      <c r="AA600" s="181">
        <f t="shared" si="218"/>
        <v>0</v>
      </c>
      <c r="AB600" s="181">
        <f t="shared" si="219"/>
        <v>0</v>
      </c>
      <c r="AC600" s="181">
        <f t="shared" si="220"/>
        <v>0</v>
      </c>
      <c r="AD600" s="181">
        <f t="shared" si="221"/>
        <v>0</v>
      </c>
      <c r="AE600" s="181">
        <f t="shared" si="222"/>
        <v>0</v>
      </c>
      <c r="AF600" s="500">
        <f t="shared" si="212"/>
        <v>0</v>
      </c>
      <c r="AG600" s="572">
        <f t="shared" si="223"/>
        <v>0</v>
      </c>
      <c r="AH600" s="217">
        <f t="shared" si="211"/>
        <v>0</v>
      </c>
      <c r="AI600" s="236" t="s">
        <v>6</v>
      </c>
    </row>
    <row r="601" spans="2:35" hidden="1" x14ac:dyDescent="0.2">
      <c r="B601" s="123">
        <v>181</v>
      </c>
      <c r="C601" s="36"/>
      <c r="D601" s="36"/>
      <c r="E601" s="31"/>
      <c r="F601" s="56"/>
      <c r="G601" s="31"/>
      <c r="H601" s="31"/>
      <c r="I601" s="31"/>
      <c r="J601" s="31"/>
      <c r="K601" s="31"/>
      <c r="L601" s="31"/>
      <c r="M601" s="31"/>
      <c r="N601" s="31"/>
      <c r="O601" s="31"/>
      <c r="P601" s="31"/>
      <c r="Q601" s="125"/>
      <c r="R601" s="124"/>
      <c r="S601" s="59"/>
      <c r="T601" s="59"/>
      <c r="U601" s="59"/>
      <c r="V601" s="181">
        <f t="shared" si="213"/>
        <v>0</v>
      </c>
      <c r="W601" s="181">
        <f t="shared" si="214"/>
        <v>0</v>
      </c>
      <c r="X601" s="181">
        <f t="shared" si="215"/>
        <v>0</v>
      </c>
      <c r="Y601" s="181">
        <f t="shared" si="216"/>
        <v>0</v>
      </c>
      <c r="Z601" s="181">
        <f t="shared" si="217"/>
        <v>0</v>
      </c>
      <c r="AA601" s="181">
        <f t="shared" si="218"/>
        <v>0</v>
      </c>
      <c r="AB601" s="181">
        <f t="shared" si="219"/>
        <v>0</v>
      </c>
      <c r="AC601" s="181">
        <f t="shared" si="220"/>
        <v>0</v>
      </c>
      <c r="AD601" s="181">
        <f t="shared" si="221"/>
        <v>0</v>
      </c>
      <c r="AE601" s="181">
        <f t="shared" si="222"/>
        <v>0</v>
      </c>
      <c r="AF601" s="500">
        <f t="shared" si="212"/>
        <v>0</v>
      </c>
      <c r="AG601" s="572">
        <f t="shared" si="223"/>
        <v>0</v>
      </c>
      <c r="AH601" s="217">
        <f t="shared" si="211"/>
        <v>0</v>
      </c>
      <c r="AI601" s="236" t="s">
        <v>6</v>
      </c>
    </row>
    <row r="602" spans="2:35" hidden="1" x14ac:dyDescent="0.2">
      <c r="B602" s="123">
        <v>182</v>
      </c>
      <c r="C602" s="36"/>
      <c r="D602" s="36"/>
      <c r="E602" s="31"/>
      <c r="F602" s="56"/>
      <c r="G602" s="31"/>
      <c r="H602" s="31"/>
      <c r="I602" s="31"/>
      <c r="J602" s="31"/>
      <c r="K602" s="31"/>
      <c r="L602" s="31"/>
      <c r="M602" s="31"/>
      <c r="N602" s="31"/>
      <c r="O602" s="31"/>
      <c r="P602" s="31"/>
      <c r="Q602" s="125"/>
      <c r="R602" s="124"/>
      <c r="S602" s="59"/>
      <c r="T602" s="59"/>
      <c r="U602" s="59"/>
      <c r="V602" s="181">
        <f t="shared" si="213"/>
        <v>0</v>
      </c>
      <c r="W602" s="181">
        <f t="shared" si="214"/>
        <v>0</v>
      </c>
      <c r="X602" s="181">
        <f t="shared" si="215"/>
        <v>0</v>
      </c>
      <c r="Y602" s="181">
        <f t="shared" si="216"/>
        <v>0</v>
      </c>
      <c r="Z602" s="181">
        <f t="shared" si="217"/>
        <v>0</v>
      </c>
      <c r="AA602" s="181">
        <f t="shared" si="218"/>
        <v>0</v>
      </c>
      <c r="AB602" s="181">
        <f t="shared" si="219"/>
        <v>0</v>
      </c>
      <c r="AC602" s="181">
        <f t="shared" si="220"/>
        <v>0</v>
      </c>
      <c r="AD602" s="181">
        <f t="shared" si="221"/>
        <v>0</v>
      </c>
      <c r="AE602" s="181">
        <f t="shared" si="222"/>
        <v>0</v>
      </c>
      <c r="AF602" s="500">
        <f t="shared" si="212"/>
        <v>0</v>
      </c>
      <c r="AG602" s="572">
        <f t="shared" si="223"/>
        <v>0</v>
      </c>
      <c r="AH602" s="217">
        <f t="shared" si="211"/>
        <v>0</v>
      </c>
      <c r="AI602" s="236" t="s">
        <v>6</v>
      </c>
    </row>
    <row r="603" spans="2:35" hidden="1" x14ac:dyDescent="0.2">
      <c r="B603" s="123">
        <v>183</v>
      </c>
      <c r="C603" s="36"/>
      <c r="D603" s="36"/>
      <c r="E603" s="31"/>
      <c r="F603" s="56"/>
      <c r="G603" s="31"/>
      <c r="H603" s="31"/>
      <c r="I603" s="31"/>
      <c r="J603" s="31"/>
      <c r="K603" s="31"/>
      <c r="L603" s="31"/>
      <c r="M603" s="31"/>
      <c r="N603" s="31"/>
      <c r="O603" s="31"/>
      <c r="P603" s="31"/>
      <c r="Q603" s="125"/>
      <c r="R603" s="124"/>
      <c r="S603" s="59"/>
      <c r="T603" s="59"/>
      <c r="U603" s="59"/>
      <c r="V603" s="181">
        <f t="shared" si="213"/>
        <v>0</v>
      </c>
      <c r="W603" s="181">
        <f t="shared" si="214"/>
        <v>0</v>
      </c>
      <c r="X603" s="181">
        <f t="shared" si="215"/>
        <v>0</v>
      </c>
      <c r="Y603" s="181">
        <f t="shared" si="216"/>
        <v>0</v>
      </c>
      <c r="Z603" s="181">
        <f t="shared" si="217"/>
        <v>0</v>
      </c>
      <c r="AA603" s="181">
        <f t="shared" si="218"/>
        <v>0</v>
      </c>
      <c r="AB603" s="181">
        <f t="shared" si="219"/>
        <v>0</v>
      </c>
      <c r="AC603" s="181">
        <f t="shared" si="220"/>
        <v>0</v>
      </c>
      <c r="AD603" s="181">
        <f t="shared" si="221"/>
        <v>0</v>
      </c>
      <c r="AE603" s="181">
        <f t="shared" si="222"/>
        <v>0</v>
      </c>
      <c r="AF603" s="500">
        <f t="shared" si="212"/>
        <v>0</v>
      </c>
      <c r="AG603" s="572">
        <f t="shared" si="223"/>
        <v>0</v>
      </c>
      <c r="AH603" s="217">
        <f t="shared" si="211"/>
        <v>0</v>
      </c>
      <c r="AI603" s="236" t="s">
        <v>6</v>
      </c>
    </row>
    <row r="604" spans="2:35" hidden="1" x14ac:dyDescent="0.2">
      <c r="B604" s="123">
        <v>184</v>
      </c>
      <c r="C604" s="36"/>
      <c r="D604" s="36"/>
      <c r="E604" s="31"/>
      <c r="F604" s="56"/>
      <c r="G604" s="31"/>
      <c r="H604" s="31"/>
      <c r="I604" s="31"/>
      <c r="J604" s="31"/>
      <c r="K604" s="31"/>
      <c r="L604" s="31"/>
      <c r="M604" s="31"/>
      <c r="N604" s="31"/>
      <c r="O604" s="31"/>
      <c r="P604" s="31"/>
      <c r="Q604" s="125"/>
      <c r="R604" s="124"/>
      <c r="S604" s="59"/>
      <c r="T604" s="59"/>
      <c r="U604" s="59"/>
      <c r="V604" s="181">
        <f t="shared" si="213"/>
        <v>0</v>
      </c>
      <c r="W604" s="181">
        <f t="shared" si="214"/>
        <v>0</v>
      </c>
      <c r="X604" s="181">
        <f t="shared" si="215"/>
        <v>0</v>
      </c>
      <c r="Y604" s="181">
        <f t="shared" si="216"/>
        <v>0</v>
      </c>
      <c r="Z604" s="181">
        <f t="shared" si="217"/>
        <v>0</v>
      </c>
      <c r="AA604" s="181">
        <f t="shared" si="218"/>
        <v>0</v>
      </c>
      <c r="AB604" s="181">
        <f t="shared" si="219"/>
        <v>0</v>
      </c>
      <c r="AC604" s="181">
        <f t="shared" si="220"/>
        <v>0</v>
      </c>
      <c r="AD604" s="181">
        <f t="shared" si="221"/>
        <v>0</v>
      </c>
      <c r="AE604" s="181">
        <f t="shared" si="222"/>
        <v>0</v>
      </c>
      <c r="AF604" s="500">
        <f t="shared" si="212"/>
        <v>0</v>
      </c>
      <c r="AG604" s="572">
        <f t="shared" si="223"/>
        <v>0</v>
      </c>
      <c r="AH604" s="217">
        <f t="shared" si="211"/>
        <v>0</v>
      </c>
      <c r="AI604" s="236" t="s">
        <v>6</v>
      </c>
    </row>
    <row r="605" spans="2:35" hidden="1" x14ac:dyDescent="0.2">
      <c r="B605" s="123">
        <v>185</v>
      </c>
      <c r="C605" s="36"/>
      <c r="D605" s="36"/>
      <c r="E605" s="31"/>
      <c r="F605" s="56"/>
      <c r="G605" s="31"/>
      <c r="H605" s="31"/>
      <c r="I605" s="31"/>
      <c r="J605" s="31"/>
      <c r="K605" s="31"/>
      <c r="L605" s="31"/>
      <c r="M605" s="31"/>
      <c r="N605" s="31"/>
      <c r="O605" s="31"/>
      <c r="P605" s="31"/>
      <c r="Q605" s="125"/>
      <c r="R605" s="124"/>
      <c r="S605" s="59"/>
      <c r="T605" s="59"/>
      <c r="U605" s="59"/>
      <c r="V605" s="181">
        <f t="shared" si="213"/>
        <v>0</v>
      </c>
      <c r="W605" s="181">
        <f t="shared" si="214"/>
        <v>0</v>
      </c>
      <c r="X605" s="181">
        <f t="shared" si="215"/>
        <v>0</v>
      </c>
      <c r="Y605" s="181">
        <f t="shared" si="216"/>
        <v>0</v>
      </c>
      <c r="Z605" s="181">
        <f t="shared" si="217"/>
        <v>0</v>
      </c>
      <c r="AA605" s="181">
        <f t="shared" si="218"/>
        <v>0</v>
      </c>
      <c r="AB605" s="181">
        <f t="shared" si="219"/>
        <v>0</v>
      </c>
      <c r="AC605" s="181">
        <f t="shared" si="220"/>
        <v>0</v>
      </c>
      <c r="AD605" s="181">
        <f t="shared" si="221"/>
        <v>0</v>
      </c>
      <c r="AE605" s="181">
        <f t="shared" si="222"/>
        <v>0</v>
      </c>
      <c r="AF605" s="500">
        <f t="shared" si="212"/>
        <v>0</v>
      </c>
      <c r="AG605" s="572">
        <f t="shared" si="223"/>
        <v>0</v>
      </c>
      <c r="AH605" s="217">
        <f t="shared" si="211"/>
        <v>0</v>
      </c>
      <c r="AI605" s="236" t="s">
        <v>6</v>
      </c>
    </row>
    <row r="606" spans="2:35" hidden="1" x14ac:dyDescent="0.2">
      <c r="B606" s="123">
        <v>186</v>
      </c>
      <c r="C606" s="36"/>
      <c r="D606" s="36"/>
      <c r="E606" s="31"/>
      <c r="F606" s="56"/>
      <c r="G606" s="31"/>
      <c r="H606" s="31"/>
      <c r="I606" s="31"/>
      <c r="J606" s="31"/>
      <c r="K606" s="31"/>
      <c r="L606" s="31"/>
      <c r="M606" s="31"/>
      <c r="N606" s="31"/>
      <c r="O606" s="31"/>
      <c r="P606" s="31"/>
      <c r="Q606" s="125"/>
      <c r="R606" s="124"/>
      <c r="S606" s="59"/>
      <c r="T606" s="59"/>
      <c r="U606" s="59"/>
      <c r="V606" s="181">
        <f t="shared" si="213"/>
        <v>0</v>
      </c>
      <c r="W606" s="181">
        <f t="shared" si="214"/>
        <v>0</v>
      </c>
      <c r="X606" s="181">
        <f t="shared" si="215"/>
        <v>0</v>
      </c>
      <c r="Y606" s="181">
        <f t="shared" si="216"/>
        <v>0</v>
      </c>
      <c r="Z606" s="181">
        <f t="shared" si="217"/>
        <v>0</v>
      </c>
      <c r="AA606" s="181">
        <f t="shared" si="218"/>
        <v>0</v>
      </c>
      <c r="AB606" s="181">
        <f t="shared" si="219"/>
        <v>0</v>
      </c>
      <c r="AC606" s="181">
        <f t="shared" si="220"/>
        <v>0</v>
      </c>
      <c r="AD606" s="181">
        <f t="shared" si="221"/>
        <v>0</v>
      </c>
      <c r="AE606" s="181">
        <f t="shared" si="222"/>
        <v>0</v>
      </c>
      <c r="AF606" s="500">
        <f t="shared" si="212"/>
        <v>0</v>
      </c>
      <c r="AG606" s="572">
        <f t="shared" si="223"/>
        <v>0</v>
      </c>
      <c r="AH606" s="217">
        <f t="shared" si="211"/>
        <v>0</v>
      </c>
      <c r="AI606" s="236" t="s">
        <v>6</v>
      </c>
    </row>
    <row r="607" spans="2:35" hidden="1" x14ac:dyDescent="0.2">
      <c r="B607" s="123">
        <v>187</v>
      </c>
      <c r="C607" s="36"/>
      <c r="D607" s="36"/>
      <c r="E607" s="31"/>
      <c r="F607" s="56"/>
      <c r="G607" s="31"/>
      <c r="H607" s="31"/>
      <c r="I607" s="31"/>
      <c r="J607" s="31"/>
      <c r="K607" s="31"/>
      <c r="L607" s="31"/>
      <c r="M607" s="31"/>
      <c r="N607" s="31"/>
      <c r="O607" s="31"/>
      <c r="P607" s="31"/>
      <c r="Q607" s="125"/>
      <c r="R607" s="124"/>
      <c r="S607" s="59"/>
      <c r="T607" s="59"/>
      <c r="U607" s="59"/>
      <c r="V607" s="181">
        <f t="shared" si="213"/>
        <v>0</v>
      </c>
      <c r="W607" s="181">
        <f t="shared" si="214"/>
        <v>0</v>
      </c>
      <c r="X607" s="181">
        <f t="shared" si="215"/>
        <v>0</v>
      </c>
      <c r="Y607" s="181">
        <f t="shared" si="216"/>
        <v>0</v>
      </c>
      <c r="Z607" s="181">
        <f t="shared" si="217"/>
        <v>0</v>
      </c>
      <c r="AA607" s="181">
        <f t="shared" si="218"/>
        <v>0</v>
      </c>
      <c r="AB607" s="181">
        <f t="shared" si="219"/>
        <v>0</v>
      </c>
      <c r="AC607" s="181">
        <f t="shared" si="220"/>
        <v>0</v>
      </c>
      <c r="AD607" s="181">
        <f t="shared" si="221"/>
        <v>0</v>
      </c>
      <c r="AE607" s="181">
        <f t="shared" si="222"/>
        <v>0</v>
      </c>
      <c r="AF607" s="500">
        <f t="shared" si="212"/>
        <v>0</v>
      </c>
      <c r="AG607" s="572">
        <f t="shared" si="223"/>
        <v>0</v>
      </c>
      <c r="AH607" s="217">
        <f t="shared" si="211"/>
        <v>0</v>
      </c>
      <c r="AI607" s="236" t="s">
        <v>6</v>
      </c>
    </row>
    <row r="608" spans="2:35" hidden="1" x14ac:dyDescent="0.2">
      <c r="B608" s="123">
        <v>188</v>
      </c>
      <c r="C608" s="36"/>
      <c r="D608" s="36"/>
      <c r="E608" s="31"/>
      <c r="F608" s="56"/>
      <c r="G608" s="31"/>
      <c r="H608" s="31"/>
      <c r="I608" s="31"/>
      <c r="J608" s="31"/>
      <c r="K608" s="31"/>
      <c r="L608" s="31"/>
      <c r="M608" s="31"/>
      <c r="N608" s="31"/>
      <c r="O608" s="31"/>
      <c r="P608" s="31"/>
      <c r="Q608" s="125"/>
      <c r="R608" s="124"/>
      <c r="S608" s="59"/>
      <c r="T608" s="59"/>
      <c r="U608" s="59"/>
      <c r="V608" s="181">
        <f t="shared" si="213"/>
        <v>0</v>
      </c>
      <c r="W608" s="181">
        <f t="shared" si="214"/>
        <v>0</v>
      </c>
      <c r="X608" s="181">
        <f t="shared" si="215"/>
        <v>0</v>
      </c>
      <c r="Y608" s="181">
        <f t="shared" si="216"/>
        <v>0</v>
      </c>
      <c r="Z608" s="181">
        <f t="shared" si="217"/>
        <v>0</v>
      </c>
      <c r="AA608" s="181">
        <f t="shared" si="218"/>
        <v>0</v>
      </c>
      <c r="AB608" s="181">
        <f t="shared" si="219"/>
        <v>0</v>
      </c>
      <c r="AC608" s="181">
        <f t="shared" si="220"/>
        <v>0</v>
      </c>
      <c r="AD608" s="181">
        <f t="shared" si="221"/>
        <v>0</v>
      </c>
      <c r="AE608" s="181">
        <f t="shared" si="222"/>
        <v>0</v>
      </c>
      <c r="AF608" s="500">
        <f t="shared" si="212"/>
        <v>0</v>
      </c>
      <c r="AG608" s="572">
        <f t="shared" si="223"/>
        <v>0</v>
      </c>
      <c r="AH608" s="217">
        <f t="shared" si="211"/>
        <v>0</v>
      </c>
      <c r="AI608" s="236" t="s">
        <v>6</v>
      </c>
    </row>
    <row r="609" spans="1:35" hidden="1" x14ac:dyDescent="0.2">
      <c r="B609" s="123">
        <v>189</v>
      </c>
      <c r="C609" s="36"/>
      <c r="D609" s="36"/>
      <c r="E609" s="31"/>
      <c r="F609" s="56"/>
      <c r="G609" s="31"/>
      <c r="H609" s="31"/>
      <c r="I609" s="31"/>
      <c r="J609" s="31"/>
      <c r="K609" s="31"/>
      <c r="L609" s="31"/>
      <c r="M609" s="31"/>
      <c r="N609" s="31"/>
      <c r="O609" s="31"/>
      <c r="P609" s="31"/>
      <c r="Q609" s="125"/>
      <c r="R609" s="124"/>
      <c r="S609" s="59"/>
      <c r="T609" s="59"/>
      <c r="U609" s="59"/>
      <c r="V609" s="181">
        <f t="shared" si="213"/>
        <v>0</v>
      </c>
      <c r="W609" s="181">
        <f t="shared" si="214"/>
        <v>0</v>
      </c>
      <c r="X609" s="181">
        <f t="shared" si="215"/>
        <v>0</v>
      </c>
      <c r="Y609" s="181">
        <f t="shared" si="216"/>
        <v>0</v>
      </c>
      <c r="Z609" s="181">
        <f t="shared" si="217"/>
        <v>0</v>
      </c>
      <c r="AA609" s="181">
        <f t="shared" si="218"/>
        <v>0</v>
      </c>
      <c r="AB609" s="181">
        <f t="shared" si="219"/>
        <v>0</v>
      </c>
      <c r="AC609" s="181">
        <f t="shared" si="220"/>
        <v>0</v>
      </c>
      <c r="AD609" s="181">
        <f t="shared" si="221"/>
        <v>0</v>
      </c>
      <c r="AE609" s="181">
        <f t="shared" si="222"/>
        <v>0</v>
      </c>
      <c r="AF609" s="500">
        <f t="shared" si="212"/>
        <v>0</v>
      </c>
      <c r="AG609" s="572">
        <f t="shared" si="223"/>
        <v>0</v>
      </c>
      <c r="AH609" s="217">
        <f t="shared" si="211"/>
        <v>0</v>
      </c>
      <c r="AI609" s="236" t="s">
        <v>6</v>
      </c>
    </row>
    <row r="610" spans="1:35" hidden="1" x14ac:dyDescent="0.2">
      <c r="B610" s="123">
        <v>190</v>
      </c>
      <c r="C610" s="36"/>
      <c r="D610" s="36"/>
      <c r="E610" s="31"/>
      <c r="F610" s="56"/>
      <c r="G610" s="31"/>
      <c r="H610" s="31"/>
      <c r="I610" s="31"/>
      <c r="J610" s="31"/>
      <c r="K610" s="31"/>
      <c r="L610" s="31"/>
      <c r="M610" s="31"/>
      <c r="N610" s="31"/>
      <c r="O610" s="31"/>
      <c r="P610" s="31"/>
      <c r="Q610" s="125"/>
      <c r="R610" s="124"/>
      <c r="S610" s="59"/>
      <c r="T610" s="59"/>
      <c r="U610" s="59"/>
      <c r="V610" s="181">
        <f t="shared" si="213"/>
        <v>0</v>
      </c>
      <c r="W610" s="181">
        <f t="shared" si="214"/>
        <v>0</v>
      </c>
      <c r="X610" s="181">
        <f t="shared" si="215"/>
        <v>0</v>
      </c>
      <c r="Y610" s="181">
        <f t="shared" si="216"/>
        <v>0</v>
      </c>
      <c r="Z610" s="181">
        <f t="shared" si="217"/>
        <v>0</v>
      </c>
      <c r="AA610" s="181">
        <f t="shared" si="218"/>
        <v>0</v>
      </c>
      <c r="AB610" s="181">
        <f t="shared" si="219"/>
        <v>0</v>
      </c>
      <c r="AC610" s="181">
        <f t="shared" si="220"/>
        <v>0</v>
      </c>
      <c r="AD610" s="181">
        <f t="shared" si="221"/>
        <v>0</v>
      </c>
      <c r="AE610" s="181">
        <f t="shared" si="222"/>
        <v>0</v>
      </c>
      <c r="AF610" s="500">
        <f t="shared" si="212"/>
        <v>0</v>
      </c>
      <c r="AG610" s="572">
        <f t="shared" si="223"/>
        <v>0</v>
      </c>
      <c r="AH610" s="217">
        <f t="shared" si="211"/>
        <v>0</v>
      </c>
      <c r="AI610" s="236" t="s">
        <v>6</v>
      </c>
    </row>
    <row r="611" spans="1:35" hidden="1" x14ac:dyDescent="0.2">
      <c r="B611" s="123">
        <v>191</v>
      </c>
      <c r="C611" s="36"/>
      <c r="D611" s="36"/>
      <c r="E611" s="31"/>
      <c r="F611" s="56"/>
      <c r="G611" s="31"/>
      <c r="H611" s="31"/>
      <c r="I611" s="31"/>
      <c r="J611" s="31"/>
      <c r="K611" s="31"/>
      <c r="L611" s="31"/>
      <c r="M611" s="31"/>
      <c r="N611" s="31"/>
      <c r="O611" s="31"/>
      <c r="P611" s="31"/>
      <c r="Q611" s="125"/>
      <c r="R611" s="124"/>
      <c r="S611" s="59"/>
      <c r="T611" s="59"/>
      <c r="U611" s="59"/>
      <c r="V611" s="181">
        <f t="shared" si="213"/>
        <v>0</v>
      </c>
      <c r="W611" s="181">
        <f t="shared" si="214"/>
        <v>0</v>
      </c>
      <c r="X611" s="181">
        <f t="shared" si="215"/>
        <v>0</v>
      </c>
      <c r="Y611" s="181">
        <f t="shared" si="216"/>
        <v>0</v>
      </c>
      <c r="Z611" s="181">
        <f t="shared" si="217"/>
        <v>0</v>
      </c>
      <c r="AA611" s="181">
        <f t="shared" si="218"/>
        <v>0</v>
      </c>
      <c r="AB611" s="181">
        <f t="shared" si="219"/>
        <v>0</v>
      </c>
      <c r="AC611" s="181">
        <f t="shared" si="220"/>
        <v>0</v>
      </c>
      <c r="AD611" s="181">
        <f t="shared" si="221"/>
        <v>0</v>
      </c>
      <c r="AE611" s="181">
        <f t="shared" si="222"/>
        <v>0</v>
      </c>
      <c r="AF611" s="500">
        <f t="shared" si="212"/>
        <v>0</v>
      </c>
      <c r="AG611" s="572">
        <f t="shared" si="223"/>
        <v>0</v>
      </c>
      <c r="AH611" s="217">
        <f t="shared" si="211"/>
        <v>0</v>
      </c>
      <c r="AI611" s="236" t="s">
        <v>6</v>
      </c>
    </row>
    <row r="612" spans="1:35" hidden="1" x14ac:dyDescent="0.2">
      <c r="B612" s="123">
        <v>192</v>
      </c>
      <c r="C612" s="36"/>
      <c r="D612" s="36"/>
      <c r="E612" s="31"/>
      <c r="F612" s="56"/>
      <c r="G612" s="31"/>
      <c r="H612" s="31"/>
      <c r="I612" s="31"/>
      <c r="J612" s="31"/>
      <c r="K612" s="31"/>
      <c r="L612" s="31"/>
      <c r="M612" s="31"/>
      <c r="N612" s="31"/>
      <c r="O612" s="31"/>
      <c r="P612" s="31"/>
      <c r="Q612" s="125"/>
      <c r="R612" s="124"/>
      <c r="S612" s="59"/>
      <c r="T612" s="59"/>
      <c r="U612" s="59"/>
      <c r="V612" s="181">
        <f t="shared" si="213"/>
        <v>0</v>
      </c>
      <c r="W612" s="181">
        <f t="shared" si="214"/>
        <v>0</v>
      </c>
      <c r="X612" s="181">
        <f t="shared" si="215"/>
        <v>0</v>
      </c>
      <c r="Y612" s="181">
        <f t="shared" si="216"/>
        <v>0</v>
      </c>
      <c r="Z612" s="181">
        <f t="shared" si="217"/>
        <v>0</v>
      </c>
      <c r="AA612" s="181">
        <f t="shared" si="218"/>
        <v>0</v>
      </c>
      <c r="AB612" s="181">
        <f t="shared" si="219"/>
        <v>0</v>
      </c>
      <c r="AC612" s="181">
        <f t="shared" si="220"/>
        <v>0</v>
      </c>
      <c r="AD612" s="181">
        <f t="shared" si="221"/>
        <v>0</v>
      </c>
      <c r="AE612" s="181">
        <f t="shared" si="222"/>
        <v>0</v>
      </c>
      <c r="AF612" s="500">
        <f t="shared" si="212"/>
        <v>0</v>
      </c>
      <c r="AG612" s="572">
        <f t="shared" si="223"/>
        <v>0</v>
      </c>
      <c r="AH612" s="217">
        <f t="shared" si="211"/>
        <v>0</v>
      </c>
      <c r="AI612" s="236" t="s">
        <v>6</v>
      </c>
    </row>
    <row r="613" spans="1:35" hidden="1" x14ac:dyDescent="0.2">
      <c r="B613" s="123">
        <v>193</v>
      </c>
      <c r="C613" s="36"/>
      <c r="D613" s="36"/>
      <c r="E613" s="31"/>
      <c r="F613" s="56"/>
      <c r="G613" s="31"/>
      <c r="H613" s="31"/>
      <c r="I613" s="31"/>
      <c r="J613" s="31"/>
      <c r="K613" s="31"/>
      <c r="L613" s="31"/>
      <c r="M613" s="31"/>
      <c r="N613" s="31"/>
      <c r="O613" s="31"/>
      <c r="P613" s="31"/>
      <c r="Q613" s="125"/>
      <c r="R613" s="124"/>
      <c r="S613" s="59"/>
      <c r="T613" s="59"/>
      <c r="U613" s="59"/>
      <c r="V613" s="181">
        <f t="shared" si="213"/>
        <v>0</v>
      </c>
      <c r="W613" s="181">
        <f t="shared" si="214"/>
        <v>0</v>
      </c>
      <c r="X613" s="181">
        <f t="shared" si="215"/>
        <v>0</v>
      </c>
      <c r="Y613" s="181">
        <f t="shared" si="216"/>
        <v>0</v>
      </c>
      <c r="Z613" s="181">
        <f t="shared" si="217"/>
        <v>0</v>
      </c>
      <c r="AA613" s="181">
        <f t="shared" si="218"/>
        <v>0</v>
      </c>
      <c r="AB613" s="181">
        <f t="shared" si="219"/>
        <v>0</v>
      </c>
      <c r="AC613" s="181">
        <f t="shared" si="220"/>
        <v>0</v>
      </c>
      <c r="AD613" s="181">
        <f t="shared" si="221"/>
        <v>0</v>
      </c>
      <c r="AE613" s="181">
        <f t="shared" si="222"/>
        <v>0</v>
      </c>
      <c r="AF613" s="500">
        <f t="shared" si="212"/>
        <v>0</v>
      </c>
      <c r="AG613" s="572">
        <f t="shared" ref="AG613:AG620" si="224">SUM(G613:P613)</f>
        <v>0</v>
      </c>
      <c r="AH613" s="217">
        <f t="shared" ref="AH613:AH620" si="225">IFERROR($AF613/SUM($AF$7,$AF$210,$AF$313,$AF$366,$AF$419,$AF$622),0)</f>
        <v>0</v>
      </c>
      <c r="AI613" s="236" t="s">
        <v>6</v>
      </c>
    </row>
    <row r="614" spans="1:35" hidden="1" x14ac:dyDescent="0.2">
      <c r="B614" s="123">
        <v>194</v>
      </c>
      <c r="C614" s="36"/>
      <c r="D614" s="36"/>
      <c r="E614" s="31"/>
      <c r="F614" s="56"/>
      <c r="G614" s="31"/>
      <c r="H614" s="31"/>
      <c r="I614" s="31"/>
      <c r="J614" s="31"/>
      <c r="K614" s="31"/>
      <c r="L614" s="31"/>
      <c r="M614" s="31"/>
      <c r="N614" s="31"/>
      <c r="O614" s="31"/>
      <c r="P614" s="31"/>
      <c r="Q614" s="125"/>
      <c r="R614" s="124"/>
      <c r="S614" s="59"/>
      <c r="T614" s="59"/>
      <c r="U614" s="59"/>
      <c r="V614" s="181">
        <f t="shared" si="213"/>
        <v>0</v>
      </c>
      <c r="W614" s="181">
        <f t="shared" si="214"/>
        <v>0</v>
      </c>
      <c r="X614" s="181">
        <f t="shared" si="215"/>
        <v>0</v>
      </c>
      <c r="Y614" s="181">
        <f t="shared" si="216"/>
        <v>0</v>
      </c>
      <c r="Z614" s="181">
        <f t="shared" si="217"/>
        <v>0</v>
      </c>
      <c r="AA614" s="181">
        <f t="shared" si="218"/>
        <v>0</v>
      </c>
      <c r="AB614" s="181">
        <f t="shared" si="219"/>
        <v>0</v>
      </c>
      <c r="AC614" s="181">
        <f t="shared" si="220"/>
        <v>0</v>
      </c>
      <c r="AD614" s="181">
        <f t="shared" si="221"/>
        <v>0</v>
      </c>
      <c r="AE614" s="181">
        <f t="shared" si="222"/>
        <v>0</v>
      </c>
      <c r="AF614" s="500">
        <f t="shared" si="212"/>
        <v>0</v>
      </c>
      <c r="AG614" s="572">
        <f t="shared" si="224"/>
        <v>0</v>
      </c>
      <c r="AH614" s="217">
        <f t="shared" si="225"/>
        <v>0</v>
      </c>
      <c r="AI614" s="236" t="s">
        <v>6</v>
      </c>
    </row>
    <row r="615" spans="1:35" hidden="1" x14ac:dyDescent="0.2">
      <c r="B615" s="123">
        <v>195</v>
      </c>
      <c r="C615" s="36"/>
      <c r="D615" s="36"/>
      <c r="E615" s="31"/>
      <c r="F615" s="56"/>
      <c r="G615" s="31"/>
      <c r="H615" s="31"/>
      <c r="I615" s="31"/>
      <c r="J615" s="31"/>
      <c r="K615" s="31"/>
      <c r="L615" s="31"/>
      <c r="M615" s="31"/>
      <c r="N615" s="31"/>
      <c r="O615" s="31"/>
      <c r="P615" s="31"/>
      <c r="Q615" s="125"/>
      <c r="R615" s="124"/>
      <c r="S615" s="59"/>
      <c r="T615" s="59"/>
      <c r="U615" s="59"/>
      <c r="V615" s="181">
        <f t="shared" si="213"/>
        <v>0</v>
      </c>
      <c r="W615" s="181">
        <f t="shared" si="214"/>
        <v>0</v>
      </c>
      <c r="X615" s="181">
        <f t="shared" si="215"/>
        <v>0</v>
      </c>
      <c r="Y615" s="181">
        <f t="shared" si="216"/>
        <v>0</v>
      </c>
      <c r="Z615" s="181">
        <f t="shared" si="217"/>
        <v>0</v>
      </c>
      <c r="AA615" s="181">
        <f t="shared" si="218"/>
        <v>0</v>
      </c>
      <c r="AB615" s="181">
        <f t="shared" si="219"/>
        <v>0</v>
      </c>
      <c r="AC615" s="181">
        <f t="shared" si="220"/>
        <v>0</v>
      </c>
      <c r="AD615" s="181">
        <f t="shared" si="221"/>
        <v>0</v>
      </c>
      <c r="AE615" s="181">
        <f t="shared" si="222"/>
        <v>0</v>
      </c>
      <c r="AF615" s="500">
        <f t="shared" ref="AF615:AF620" si="226">SUM(V615:AE615)</f>
        <v>0</v>
      </c>
      <c r="AG615" s="572">
        <f t="shared" si="224"/>
        <v>0</v>
      </c>
      <c r="AH615" s="217">
        <f t="shared" si="225"/>
        <v>0</v>
      </c>
      <c r="AI615" s="236" t="s">
        <v>6</v>
      </c>
    </row>
    <row r="616" spans="1:35" hidden="1" x14ac:dyDescent="0.2">
      <c r="B616" s="123">
        <v>196</v>
      </c>
      <c r="C616" s="36"/>
      <c r="D616" s="36"/>
      <c r="E616" s="31"/>
      <c r="F616" s="56"/>
      <c r="G616" s="31"/>
      <c r="H616" s="31"/>
      <c r="I616" s="31"/>
      <c r="J616" s="31"/>
      <c r="K616" s="31"/>
      <c r="L616" s="31"/>
      <c r="M616" s="31"/>
      <c r="N616" s="31"/>
      <c r="O616" s="31"/>
      <c r="P616" s="31"/>
      <c r="Q616" s="125"/>
      <c r="R616" s="124"/>
      <c r="S616" s="59"/>
      <c r="T616" s="59"/>
      <c r="U616" s="59"/>
      <c r="V616" s="181">
        <f t="shared" si="213"/>
        <v>0</v>
      </c>
      <c r="W616" s="181">
        <f t="shared" si="214"/>
        <v>0</v>
      </c>
      <c r="X616" s="181">
        <f t="shared" si="215"/>
        <v>0</v>
      </c>
      <c r="Y616" s="181">
        <f t="shared" si="216"/>
        <v>0</v>
      </c>
      <c r="Z616" s="181">
        <f t="shared" si="217"/>
        <v>0</v>
      </c>
      <c r="AA616" s="181">
        <f t="shared" si="218"/>
        <v>0</v>
      </c>
      <c r="AB616" s="181">
        <f t="shared" si="219"/>
        <v>0</v>
      </c>
      <c r="AC616" s="181">
        <f t="shared" si="220"/>
        <v>0</v>
      </c>
      <c r="AD616" s="181">
        <f t="shared" si="221"/>
        <v>0</v>
      </c>
      <c r="AE616" s="181">
        <f t="shared" si="222"/>
        <v>0</v>
      </c>
      <c r="AF616" s="500">
        <f t="shared" si="226"/>
        <v>0</v>
      </c>
      <c r="AG616" s="572">
        <f t="shared" si="224"/>
        <v>0</v>
      </c>
      <c r="AH616" s="217">
        <f t="shared" si="225"/>
        <v>0</v>
      </c>
      <c r="AI616" s="236" t="s">
        <v>6</v>
      </c>
    </row>
    <row r="617" spans="1:35" hidden="1" x14ac:dyDescent="0.2">
      <c r="B617" s="123">
        <v>197</v>
      </c>
      <c r="C617" s="36"/>
      <c r="D617" s="36"/>
      <c r="E617" s="31"/>
      <c r="F617" s="56"/>
      <c r="G617" s="31"/>
      <c r="H617" s="31"/>
      <c r="I617" s="31"/>
      <c r="J617" s="31"/>
      <c r="K617" s="31"/>
      <c r="L617" s="31"/>
      <c r="M617" s="31"/>
      <c r="N617" s="31"/>
      <c r="O617" s="31"/>
      <c r="P617" s="31"/>
      <c r="Q617" s="125"/>
      <c r="R617" s="124"/>
      <c r="S617" s="59"/>
      <c r="T617" s="59"/>
      <c r="U617" s="59"/>
      <c r="V617" s="181">
        <f t="shared" si="213"/>
        <v>0</v>
      </c>
      <c r="W617" s="181">
        <f t="shared" si="214"/>
        <v>0</v>
      </c>
      <c r="X617" s="181">
        <f t="shared" si="215"/>
        <v>0</v>
      </c>
      <c r="Y617" s="181">
        <f t="shared" si="216"/>
        <v>0</v>
      </c>
      <c r="Z617" s="181">
        <f t="shared" si="217"/>
        <v>0</v>
      </c>
      <c r="AA617" s="181">
        <f t="shared" si="218"/>
        <v>0</v>
      </c>
      <c r="AB617" s="181">
        <f t="shared" si="219"/>
        <v>0</v>
      </c>
      <c r="AC617" s="181">
        <f t="shared" si="220"/>
        <v>0</v>
      </c>
      <c r="AD617" s="181">
        <f t="shared" si="221"/>
        <v>0</v>
      </c>
      <c r="AE617" s="181">
        <f t="shared" si="222"/>
        <v>0</v>
      </c>
      <c r="AF617" s="500">
        <f t="shared" si="226"/>
        <v>0</v>
      </c>
      <c r="AG617" s="572">
        <f t="shared" si="224"/>
        <v>0</v>
      </c>
      <c r="AH617" s="217">
        <f t="shared" si="225"/>
        <v>0</v>
      </c>
      <c r="AI617" s="236" t="s">
        <v>6</v>
      </c>
    </row>
    <row r="618" spans="1:35" hidden="1" x14ac:dyDescent="0.2">
      <c r="B618" s="123">
        <v>198</v>
      </c>
      <c r="C618" s="36"/>
      <c r="D618" s="36"/>
      <c r="E618" s="31"/>
      <c r="F618" s="56"/>
      <c r="G618" s="31"/>
      <c r="H618" s="31"/>
      <c r="I618" s="31"/>
      <c r="J618" s="31"/>
      <c r="K618" s="31"/>
      <c r="L618" s="31"/>
      <c r="M618" s="31"/>
      <c r="N618" s="31"/>
      <c r="O618" s="31"/>
      <c r="P618" s="31"/>
      <c r="Q618" s="125"/>
      <c r="R618" s="124"/>
      <c r="S618" s="59"/>
      <c r="T618" s="59"/>
      <c r="U618" s="59"/>
      <c r="V618" s="181">
        <f t="shared" si="213"/>
        <v>0</v>
      </c>
      <c r="W618" s="181">
        <f t="shared" si="214"/>
        <v>0</v>
      </c>
      <c r="X618" s="181">
        <f t="shared" si="215"/>
        <v>0</v>
      </c>
      <c r="Y618" s="181">
        <f t="shared" si="216"/>
        <v>0</v>
      </c>
      <c r="Z618" s="181">
        <f t="shared" si="217"/>
        <v>0</v>
      </c>
      <c r="AA618" s="181">
        <f t="shared" si="218"/>
        <v>0</v>
      </c>
      <c r="AB618" s="181">
        <f t="shared" si="219"/>
        <v>0</v>
      </c>
      <c r="AC618" s="181">
        <f t="shared" si="220"/>
        <v>0</v>
      </c>
      <c r="AD618" s="181">
        <f t="shared" si="221"/>
        <v>0</v>
      </c>
      <c r="AE618" s="181">
        <f t="shared" si="222"/>
        <v>0</v>
      </c>
      <c r="AF618" s="500">
        <f t="shared" si="226"/>
        <v>0</v>
      </c>
      <c r="AG618" s="572">
        <f t="shared" si="224"/>
        <v>0</v>
      </c>
      <c r="AH618" s="217">
        <f t="shared" si="225"/>
        <v>0</v>
      </c>
      <c r="AI618" s="236" t="s">
        <v>6</v>
      </c>
    </row>
    <row r="619" spans="1:35" hidden="1" x14ac:dyDescent="0.2">
      <c r="B619" s="123">
        <v>199</v>
      </c>
      <c r="C619" s="36"/>
      <c r="D619" s="36"/>
      <c r="E619" s="31"/>
      <c r="F619" s="56"/>
      <c r="G619" s="31"/>
      <c r="H619" s="31"/>
      <c r="I619" s="31"/>
      <c r="J619" s="31"/>
      <c r="K619" s="31"/>
      <c r="L619" s="31"/>
      <c r="M619" s="31"/>
      <c r="N619" s="31"/>
      <c r="O619" s="31"/>
      <c r="P619" s="31"/>
      <c r="Q619" s="125"/>
      <c r="R619" s="124"/>
      <c r="S619" s="59"/>
      <c r="T619" s="59"/>
      <c r="U619" s="59"/>
      <c r="V619" s="181">
        <f t="shared" si="213"/>
        <v>0</v>
      </c>
      <c r="W619" s="181">
        <f t="shared" si="214"/>
        <v>0</v>
      </c>
      <c r="X619" s="181">
        <f t="shared" si="215"/>
        <v>0</v>
      </c>
      <c r="Y619" s="181">
        <f t="shared" si="216"/>
        <v>0</v>
      </c>
      <c r="Z619" s="181">
        <f t="shared" si="217"/>
        <v>0</v>
      </c>
      <c r="AA619" s="181">
        <f t="shared" si="218"/>
        <v>0</v>
      </c>
      <c r="AB619" s="181">
        <f t="shared" si="219"/>
        <v>0</v>
      </c>
      <c r="AC619" s="181">
        <f t="shared" si="220"/>
        <v>0</v>
      </c>
      <c r="AD619" s="181">
        <f t="shared" si="221"/>
        <v>0</v>
      </c>
      <c r="AE619" s="181">
        <f t="shared" si="222"/>
        <v>0</v>
      </c>
      <c r="AF619" s="500">
        <f t="shared" si="226"/>
        <v>0</v>
      </c>
      <c r="AG619" s="572">
        <f t="shared" si="224"/>
        <v>0</v>
      </c>
      <c r="AH619" s="217">
        <f t="shared" si="225"/>
        <v>0</v>
      </c>
      <c r="AI619" s="236" t="s">
        <v>6</v>
      </c>
    </row>
    <row r="620" spans="1:35" hidden="1" x14ac:dyDescent="0.2">
      <c r="B620" s="123">
        <v>200</v>
      </c>
      <c r="C620" s="36"/>
      <c r="D620" s="36"/>
      <c r="E620" s="31"/>
      <c r="F620" s="56"/>
      <c r="G620" s="31"/>
      <c r="H620" s="31"/>
      <c r="I620" s="31"/>
      <c r="J620" s="31"/>
      <c r="K620" s="31"/>
      <c r="L620" s="31"/>
      <c r="M620" s="31"/>
      <c r="N620" s="31"/>
      <c r="O620" s="31"/>
      <c r="P620" s="31"/>
      <c r="Q620" s="125"/>
      <c r="R620" s="124"/>
      <c r="S620" s="59"/>
      <c r="T620" s="59"/>
      <c r="U620" s="59"/>
      <c r="V620" s="181">
        <f t="shared" si="213"/>
        <v>0</v>
      </c>
      <c r="W620" s="181">
        <f t="shared" si="214"/>
        <v>0</v>
      </c>
      <c r="X620" s="181">
        <f t="shared" si="215"/>
        <v>0</v>
      </c>
      <c r="Y620" s="181">
        <f t="shared" si="216"/>
        <v>0</v>
      </c>
      <c r="Z620" s="181">
        <f t="shared" si="217"/>
        <v>0</v>
      </c>
      <c r="AA620" s="181">
        <f t="shared" si="218"/>
        <v>0</v>
      </c>
      <c r="AB620" s="181">
        <f t="shared" si="219"/>
        <v>0</v>
      </c>
      <c r="AC620" s="181">
        <f t="shared" si="220"/>
        <v>0</v>
      </c>
      <c r="AD620" s="181">
        <f t="shared" si="221"/>
        <v>0</v>
      </c>
      <c r="AE620" s="181">
        <f t="shared" si="222"/>
        <v>0</v>
      </c>
      <c r="AF620" s="500">
        <f t="shared" si="226"/>
        <v>0</v>
      </c>
      <c r="AG620" s="572">
        <f t="shared" si="224"/>
        <v>0</v>
      </c>
      <c r="AH620" s="217">
        <f t="shared" si="225"/>
        <v>0</v>
      </c>
      <c r="AI620" s="236" t="s">
        <v>6</v>
      </c>
    </row>
    <row r="621" spans="1:35" s="571" customFormat="1" ht="21.75" customHeight="1" collapsed="1" x14ac:dyDescent="0.2">
      <c r="A621" s="108" t="s">
        <v>447</v>
      </c>
      <c r="B621" s="96"/>
      <c r="C621" s="97"/>
      <c r="D621" s="97"/>
      <c r="E621" s="97"/>
      <c r="F621" s="97"/>
      <c r="G621" s="97"/>
      <c r="H621" s="97"/>
      <c r="I621" s="97"/>
      <c r="J621" s="97"/>
      <c r="K621" s="97"/>
      <c r="L621" s="97"/>
      <c r="M621" s="97"/>
      <c r="N621" s="97"/>
      <c r="O621" s="97"/>
      <c r="P621" s="97"/>
      <c r="Q621" s="97"/>
      <c r="R621" s="97"/>
      <c r="S621" s="97"/>
      <c r="T621" s="97"/>
      <c r="U621" s="97"/>
      <c r="AF621" s="500"/>
      <c r="AG621" s="98"/>
      <c r="AI621" s="237" t="s">
        <v>79</v>
      </c>
    </row>
    <row r="622" spans="1:35" s="566" customFormat="1" ht="15" customHeight="1" x14ac:dyDescent="0.25">
      <c r="A622" s="565"/>
      <c r="B622" s="820" t="s">
        <v>28</v>
      </c>
      <c r="C622" s="820"/>
      <c r="D622" s="820"/>
      <c r="E622" s="498"/>
      <c r="F622" s="503"/>
      <c r="G622" s="132"/>
      <c r="H622" s="132"/>
      <c r="I622" s="132"/>
      <c r="J622" s="132"/>
      <c r="K622" s="132"/>
      <c r="L622" s="132"/>
      <c r="M622" s="132"/>
      <c r="N622" s="132"/>
      <c r="O622" s="132"/>
      <c r="P622" s="132"/>
      <c r="Q622" s="503"/>
      <c r="R622" s="133"/>
      <c r="S622" s="133"/>
      <c r="T622" s="133"/>
      <c r="U622" s="133"/>
      <c r="V622" s="134">
        <f>SUM(V624:V673)</f>
        <v>0</v>
      </c>
      <c r="W622" s="134">
        <f t="shared" ref="W622:AG622" si="227">SUM(W624:W673)</f>
        <v>0</v>
      </c>
      <c r="X622" s="134">
        <f t="shared" si="227"/>
        <v>0</v>
      </c>
      <c r="Y622" s="134">
        <f t="shared" si="227"/>
        <v>0</v>
      </c>
      <c r="Z622" s="134">
        <f t="shared" si="227"/>
        <v>0</v>
      </c>
      <c r="AA622" s="134">
        <f t="shared" si="227"/>
        <v>0</v>
      </c>
      <c r="AB622" s="134">
        <f t="shared" si="227"/>
        <v>0</v>
      </c>
      <c r="AC622" s="134">
        <f t="shared" si="227"/>
        <v>0</v>
      </c>
      <c r="AD622" s="134">
        <f t="shared" si="227"/>
        <v>0</v>
      </c>
      <c r="AE622" s="134">
        <f t="shared" si="227"/>
        <v>0</v>
      </c>
      <c r="AF622" s="134">
        <f t="shared" si="227"/>
        <v>0</v>
      </c>
      <c r="AG622" s="132">
        <f t="shared" si="227"/>
        <v>0</v>
      </c>
      <c r="AH622" s="250">
        <f>IFERROR(SUM(AH624:AH673),0)</f>
        <v>0</v>
      </c>
      <c r="AI622" s="235" t="s">
        <v>303</v>
      </c>
    </row>
    <row r="623" spans="1:35" s="113" customFormat="1" ht="30" customHeight="1" x14ac:dyDescent="0.2">
      <c r="B623" s="180"/>
      <c r="C623" s="87" t="s">
        <v>371</v>
      </c>
      <c r="D623" s="87" t="s">
        <v>585</v>
      </c>
      <c r="E623" s="87" t="s">
        <v>138</v>
      </c>
      <c r="F623" s="87" t="s">
        <v>26</v>
      </c>
      <c r="G623" s="87" t="s">
        <v>97</v>
      </c>
      <c r="H623" s="87" t="s">
        <v>99</v>
      </c>
      <c r="I623" s="87" t="s">
        <v>100</v>
      </c>
      <c r="J623" s="87" t="s">
        <v>101</v>
      </c>
      <c r="K623" s="87" t="s">
        <v>102</v>
      </c>
      <c r="L623" s="87" t="s">
        <v>103</v>
      </c>
      <c r="M623" s="87" t="s">
        <v>104</v>
      </c>
      <c r="N623" s="87" t="s">
        <v>105</v>
      </c>
      <c r="O623" s="87" t="s">
        <v>106</v>
      </c>
      <c r="P623" s="87" t="s">
        <v>107</v>
      </c>
      <c r="Q623" s="87" t="s">
        <v>268</v>
      </c>
      <c r="R623" s="87" t="s">
        <v>231</v>
      </c>
      <c r="S623" s="87" t="s">
        <v>25</v>
      </c>
      <c r="T623" s="87" t="s">
        <v>143</v>
      </c>
      <c r="U623" s="87" t="s">
        <v>144</v>
      </c>
      <c r="V623" s="87" t="s">
        <v>161</v>
      </c>
      <c r="W623" s="87" t="s">
        <v>162</v>
      </c>
      <c r="X623" s="87" t="s">
        <v>163</v>
      </c>
      <c r="Y623" s="87" t="s">
        <v>164</v>
      </c>
      <c r="Z623" s="87" t="s">
        <v>165</v>
      </c>
      <c r="AA623" s="87" t="s">
        <v>166</v>
      </c>
      <c r="AB623" s="87" t="s">
        <v>167</v>
      </c>
      <c r="AC623" s="87" t="s">
        <v>168</v>
      </c>
      <c r="AD623" s="87" t="s">
        <v>169</v>
      </c>
      <c r="AE623" s="87" t="s">
        <v>170</v>
      </c>
      <c r="AF623" s="87" t="s">
        <v>267</v>
      </c>
      <c r="AG623" s="87" t="s">
        <v>93</v>
      </c>
      <c r="AH623" s="87" t="s">
        <v>463</v>
      </c>
      <c r="AI623" s="252" t="s">
        <v>306</v>
      </c>
    </row>
    <row r="624" spans="1:35" x14ac:dyDescent="0.2">
      <c r="B624" s="135">
        <v>1</v>
      </c>
      <c r="C624" s="36"/>
      <c r="D624" s="36"/>
      <c r="E624" s="31"/>
      <c r="F624" s="193"/>
      <c r="G624" s="191"/>
      <c r="H624" s="191"/>
      <c r="I624" s="191"/>
      <c r="J624" s="191"/>
      <c r="K624" s="191"/>
      <c r="L624" s="191"/>
      <c r="M624" s="191"/>
      <c r="N624" s="191"/>
      <c r="O624" s="191"/>
      <c r="P624" s="191"/>
      <c r="Q624" s="57"/>
      <c r="R624" s="57"/>
      <c r="S624" s="59"/>
      <c r="T624" s="59"/>
      <c r="U624" s="59"/>
      <c r="V624" s="2">
        <f>$G624</f>
        <v>0</v>
      </c>
      <c r="W624" s="2">
        <f>$H624</f>
        <v>0</v>
      </c>
      <c r="X624" s="2">
        <f>$I624</f>
        <v>0</v>
      </c>
      <c r="Y624" s="2">
        <f>$J624</f>
        <v>0</v>
      </c>
      <c r="Z624" s="2">
        <f>$K624</f>
        <v>0</v>
      </c>
      <c r="AA624" s="2">
        <f>$L624</f>
        <v>0</v>
      </c>
      <c r="AB624" s="2">
        <f>$M624</f>
        <v>0</v>
      </c>
      <c r="AC624" s="2">
        <f>$N624</f>
        <v>0</v>
      </c>
      <c r="AD624" s="2">
        <f>$O624</f>
        <v>0</v>
      </c>
      <c r="AE624" s="2">
        <f>$P624</f>
        <v>0</v>
      </c>
      <c r="AF624" s="216">
        <f>SUM(V624:AE624)</f>
        <v>0</v>
      </c>
      <c r="AG624" s="726">
        <f t="shared" ref="AG624:AG655" si="228">SUM(G624:P624)</f>
        <v>0</v>
      </c>
      <c r="AH624" s="217">
        <f t="shared" ref="AH624:AH673" si="229">IFERROR($AF624/SUM($AF$7,$AF$210,$AF$313,$AF$366,$AF$419,$AF$622),0)</f>
        <v>0</v>
      </c>
      <c r="AI624" s="236" t="s">
        <v>28</v>
      </c>
    </row>
    <row r="625" spans="2:35" x14ac:dyDescent="0.2">
      <c r="B625" s="135">
        <v>2</v>
      </c>
      <c r="C625" s="36"/>
      <c r="D625" s="36"/>
      <c r="E625" s="36"/>
      <c r="F625" s="193"/>
      <c r="G625" s="191"/>
      <c r="H625" s="191"/>
      <c r="I625" s="191"/>
      <c r="J625" s="191"/>
      <c r="K625" s="191"/>
      <c r="L625" s="191"/>
      <c r="M625" s="191"/>
      <c r="N625" s="191"/>
      <c r="O625" s="191"/>
      <c r="P625" s="191"/>
      <c r="Q625" s="57"/>
      <c r="R625" s="57"/>
      <c r="S625" s="59"/>
      <c r="T625" s="59"/>
      <c r="U625" s="59"/>
      <c r="V625" s="181">
        <f t="shared" ref="V625:V673" si="230">$G625</f>
        <v>0</v>
      </c>
      <c r="W625" s="181">
        <f t="shared" ref="W625:W673" si="231">$H625</f>
        <v>0</v>
      </c>
      <c r="X625" s="181">
        <f t="shared" ref="X625:X673" si="232">$I625</f>
        <v>0</v>
      </c>
      <c r="Y625" s="181">
        <f t="shared" ref="Y625:Y673" si="233">$J625</f>
        <v>0</v>
      </c>
      <c r="Z625" s="181">
        <f t="shared" ref="Z625:Z673" si="234">$K625</f>
        <v>0</v>
      </c>
      <c r="AA625" s="181">
        <f t="shared" ref="AA625:AA673" si="235">$L625</f>
        <v>0</v>
      </c>
      <c r="AB625" s="181">
        <f t="shared" ref="AB625:AB673" si="236">$M625</f>
        <v>0</v>
      </c>
      <c r="AC625" s="181">
        <f t="shared" ref="AC625:AC673" si="237">$N625</f>
        <v>0</v>
      </c>
      <c r="AD625" s="181">
        <f t="shared" ref="AD625:AD673" si="238">$O625</f>
        <v>0</v>
      </c>
      <c r="AE625" s="181">
        <f t="shared" ref="AE625:AE673" si="239">$P625</f>
        <v>0</v>
      </c>
      <c r="AF625" s="500">
        <f>SUM(V625:AE625)</f>
        <v>0</v>
      </c>
      <c r="AG625" s="726">
        <f t="shared" si="228"/>
        <v>0</v>
      </c>
      <c r="AH625" s="217">
        <f t="shared" si="229"/>
        <v>0</v>
      </c>
      <c r="AI625" s="236" t="s">
        <v>28</v>
      </c>
    </row>
    <row r="626" spans="2:35" x14ac:dyDescent="0.2">
      <c r="B626" s="135">
        <v>3</v>
      </c>
      <c r="C626" s="36"/>
      <c r="D626" s="36"/>
      <c r="E626" s="36"/>
      <c r="F626" s="193"/>
      <c r="G626" s="191"/>
      <c r="H626" s="191"/>
      <c r="I626" s="191"/>
      <c r="J626" s="191"/>
      <c r="K626" s="191"/>
      <c r="L626" s="191"/>
      <c r="M626" s="191"/>
      <c r="N626" s="191"/>
      <c r="O626" s="191"/>
      <c r="P626" s="191"/>
      <c r="Q626" s="57"/>
      <c r="R626" s="57"/>
      <c r="S626" s="59"/>
      <c r="T626" s="59"/>
      <c r="U626" s="59"/>
      <c r="V626" s="181">
        <f t="shared" si="230"/>
        <v>0</v>
      </c>
      <c r="W626" s="181">
        <f t="shared" si="231"/>
        <v>0</v>
      </c>
      <c r="X626" s="181">
        <f t="shared" si="232"/>
        <v>0</v>
      </c>
      <c r="Y626" s="181">
        <f t="shared" si="233"/>
        <v>0</v>
      </c>
      <c r="Z626" s="181">
        <f t="shared" si="234"/>
        <v>0</v>
      </c>
      <c r="AA626" s="181">
        <f t="shared" si="235"/>
        <v>0</v>
      </c>
      <c r="AB626" s="181">
        <f t="shared" si="236"/>
        <v>0</v>
      </c>
      <c r="AC626" s="181">
        <f t="shared" si="237"/>
        <v>0</v>
      </c>
      <c r="AD626" s="181">
        <f t="shared" si="238"/>
        <v>0</v>
      </c>
      <c r="AE626" s="181">
        <f t="shared" si="239"/>
        <v>0</v>
      </c>
      <c r="AF626" s="500">
        <f t="shared" ref="AF626:AF673" si="240">SUM(V626:AE626)</f>
        <v>0</v>
      </c>
      <c r="AG626" s="726">
        <f t="shared" si="228"/>
        <v>0</v>
      </c>
      <c r="AH626" s="217">
        <f t="shared" si="229"/>
        <v>0</v>
      </c>
      <c r="AI626" s="236" t="s">
        <v>28</v>
      </c>
    </row>
    <row r="627" spans="2:35" x14ac:dyDescent="0.2">
      <c r="B627" s="135">
        <v>4</v>
      </c>
      <c r="C627" s="36"/>
      <c r="D627" s="36"/>
      <c r="E627" s="31"/>
      <c r="F627" s="193"/>
      <c r="G627" s="191"/>
      <c r="H627" s="191"/>
      <c r="I627" s="191"/>
      <c r="J627" s="191"/>
      <c r="K627" s="191"/>
      <c r="L627" s="191"/>
      <c r="M627" s="191"/>
      <c r="N627" s="191"/>
      <c r="O627" s="191"/>
      <c r="P627" s="191"/>
      <c r="Q627" s="57"/>
      <c r="R627" s="57"/>
      <c r="S627" s="59"/>
      <c r="T627" s="59"/>
      <c r="U627" s="59"/>
      <c r="V627" s="181">
        <f t="shared" si="230"/>
        <v>0</v>
      </c>
      <c r="W627" s="181">
        <f t="shared" si="231"/>
        <v>0</v>
      </c>
      <c r="X627" s="181">
        <f t="shared" si="232"/>
        <v>0</v>
      </c>
      <c r="Y627" s="181">
        <f t="shared" si="233"/>
        <v>0</v>
      </c>
      <c r="Z627" s="181">
        <f t="shared" si="234"/>
        <v>0</v>
      </c>
      <c r="AA627" s="181">
        <f t="shared" si="235"/>
        <v>0</v>
      </c>
      <c r="AB627" s="181">
        <f t="shared" si="236"/>
        <v>0</v>
      </c>
      <c r="AC627" s="181">
        <f t="shared" si="237"/>
        <v>0</v>
      </c>
      <c r="AD627" s="181">
        <f t="shared" si="238"/>
        <v>0</v>
      </c>
      <c r="AE627" s="181">
        <f t="shared" si="239"/>
        <v>0</v>
      </c>
      <c r="AF627" s="500">
        <f t="shared" si="240"/>
        <v>0</v>
      </c>
      <c r="AG627" s="726">
        <f t="shared" si="228"/>
        <v>0</v>
      </c>
      <c r="AH627" s="217">
        <f t="shared" si="229"/>
        <v>0</v>
      </c>
      <c r="AI627" s="236" t="s">
        <v>28</v>
      </c>
    </row>
    <row r="628" spans="2:35" x14ac:dyDescent="0.2">
      <c r="B628" s="135">
        <v>5</v>
      </c>
      <c r="C628" s="36"/>
      <c r="D628" s="36"/>
      <c r="E628" s="31"/>
      <c r="F628" s="193"/>
      <c r="G628" s="191"/>
      <c r="H628" s="191"/>
      <c r="I628" s="191"/>
      <c r="J628" s="191"/>
      <c r="K628" s="191"/>
      <c r="L628" s="191"/>
      <c r="M628" s="191"/>
      <c r="N628" s="191"/>
      <c r="O628" s="191"/>
      <c r="P628" s="191"/>
      <c r="Q628" s="57"/>
      <c r="R628" s="57"/>
      <c r="S628" s="59"/>
      <c r="T628" s="59"/>
      <c r="U628" s="59"/>
      <c r="V628" s="181">
        <f t="shared" si="230"/>
        <v>0</v>
      </c>
      <c r="W628" s="181">
        <f t="shared" si="231"/>
        <v>0</v>
      </c>
      <c r="X628" s="181">
        <f t="shared" si="232"/>
        <v>0</v>
      </c>
      <c r="Y628" s="181">
        <f t="shared" si="233"/>
        <v>0</v>
      </c>
      <c r="Z628" s="181">
        <f t="shared" si="234"/>
        <v>0</v>
      </c>
      <c r="AA628" s="181">
        <f t="shared" si="235"/>
        <v>0</v>
      </c>
      <c r="AB628" s="181">
        <f t="shared" si="236"/>
        <v>0</v>
      </c>
      <c r="AC628" s="181">
        <f t="shared" si="237"/>
        <v>0</v>
      </c>
      <c r="AD628" s="181">
        <f t="shared" si="238"/>
        <v>0</v>
      </c>
      <c r="AE628" s="181">
        <f t="shared" si="239"/>
        <v>0</v>
      </c>
      <c r="AF628" s="500">
        <f t="shared" si="240"/>
        <v>0</v>
      </c>
      <c r="AG628" s="726">
        <f t="shared" si="228"/>
        <v>0</v>
      </c>
      <c r="AH628" s="217">
        <f t="shared" si="229"/>
        <v>0</v>
      </c>
      <c r="AI628" s="236" t="s">
        <v>28</v>
      </c>
    </row>
    <row r="629" spans="2:35" x14ac:dyDescent="0.2">
      <c r="B629" s="135">
        <v>6</v>
      </c>
      <c r="C629" s="36"/>
      <c r="D629" s="36"/>
      <c r="E629" s="31"/>
      <c r="F629" s="193"/>
      <c r="G629" s="191"/>
      <c r="H629" s="191"/>
      <c r="I629" s="191"/>
      <c r="J629" s="191"/>
      <c r="K629" s="191"/>
      <c r="L629" s="191"/>
      <c r="M629" s="191"/>
      <c r="N629" s="191"/>
      <c r="O629" s="191"/>
      <c r="P629" s="191"/>
      <c r="Q629" s="57"/>
      <c r="R629" s="57"/>
      <c r="S629" s="59"/>
      <c r="T629" s="59"/>
      <c r="U629" s="59"/>
      <c r="V629" s="181">
        <f t="shared" si="230"/>
        <v>0</v>
      </c>
      <c r="W629" s="181">
        <f t="shared" si="231"/>
        <v>0</v>
      </c>
      <c r="X629" s="181">
        <f t="shared" si="232"/>
        <v>0</v>
      </c>
      <c r="Y629" s="181">
        <f t="shared" si="233"/>
        <v>0</v>
      </c>
      <c r="Z629" s="181">
        <f t="shared" si="234"/>
        <v>0</v>
      </c>
      <c r="AA629" s="181">
        <f t="shared" si="235"/>
        <v>0</v>
      </c>
      <c r="AB629" s="181">
        <f t="shared" si="236"/>
        <v>0</v>
      </c>
      <c r="AC629" s="181">
        <f t="shared" si="237"/>
        <v>0</v>
      </c>
      <c r="AD629" s="181">
        <f t="shared" si="238"/>
        <v>0</v>
      </c>
      <c r="AE629" s="181">
        <f t="shared" si="239"/>
        <v>0</v>
      </c>
      <c r="AF629" s="500">
        <f t="shared" si="240"/>
        <v>0</v>
      </c>
      <c r="AG629" s="726">
        <f t="shared" si="228"/>
        <v>0</v>
      </c>
      <c r="AH629" s="217">
        <f t="shared" si="229"/>
        <v>0</v>
      </c>
      <c r="AI629" s="236" t="s">
        <v>28</v>
      </c>
    </row>
    <row r="630" spans="2:35" x14ac:dyDescent="0.2">
      <c r="B630" s="135">
        <v>7</v>
      </c>
      <c r="C630" s="36"/>
      <c r="D630" s="36"/>
      <c r="E630" s="31"/>
      <c r="F630" s="193"/>
      <c r="G630" s="191"/>
      <c r="H630" s="191"/>
      <c r="I630" s="191"/>
      <c r="J630" s="191"/>
      <c r="K630" s="191"/>
      <c r="L630" s="191"/>
      <c r="M630" s="191"/>
      <c r="N630" s="191"/>
      <c r="O630" s="191"/>
      <c r="P630" s="191"/>
      <c r="Q630" s="57"/>
      <c r="R630" s="57"/>
      <c r="S630" s="59"/>
      <c r="T630" s="59"/>
      <c r="U630" s="59"/>
      <c r="V630" s="181">
        <f t="shared" si="230"/>
        <v>0</v>
      </c>
      <c r="W630" s="181">
        <f t="shared" si="231"/>
        <v>0</v>
      </c>
      <c r="X630" s="181">
        <f t="shared" si="232"/>
        <v>0</v>
      </c>
      <c r="Y630" s="181">
        <f t="shared" si="233"/>
        <v>0</v>
      </c>
      <c r="Z630" s="181">
        <f t="shared" si="234"/>
        <v>0</v>
      </c>
      <c r="AA630" s="181">
        <f t="shared" si="235"/>
        <v>0</v>
      </c>
      <c r="AB630" s="181">
        <f t="shared" si="236"/>
        <v>0</v>
      </c>
      <c r="AC630" s="181">
        <f t="shared" si="237"/>
        <v>0</v>
      </c>
      <c r="AD630" s="181">
        <f t="shared" si="238"/>
        <v>0</v>
      </c>
      <c r="AE630" s="181">
        <f t="shared" si="239"/>
        <v>0</v>
      </c>
      <c r="AF630" s="500">
        <f t="shared" si="240"/>
        <v>0</v>
      </c>
      <c r="AG630" s="726">
        <f t="shared" si="228"/>
        <v>0</v>
      </c>
      <c r="AH630" s="217">
        <f t="shared" si="229"/>
        <v>0</v>
      </c>
      <c r="AI630" s="236" t="s">
        <v>28</v>
      </c>
    </row>
    <row r="631" spans="2:35" x14ac:dyDescent="0.2">
      <c r="B631" s="135">
        <v>8</v>
      </c>
      <c r="C631" s="36"/>
      <c r="D631" s="36"/>
      <c r="E631" s="31"/>
      <c r="F631" s="193"/>
      <c r="G631" s="191"/>
      <c r="H631" s="191"/>
      <c r="I631" s="191"/>
      <c r="J631" s="191"/>
      <c r="K631" s="191"/>
      <c r="L631" s="191"/>
      <c r="M631" s="191"/>
      <c r="N631" s="191"/>
      <c r="O631" s="191"/>
      <c r="P631" s="191"/>
      <c r="Q631" s="57"/>
      <c r="R631" s="57"/>
      <c r="S631" s="59"/>
      <c r="T631" s="59"/>
      <c r="U631" s="59"/>
      <c r="V631" s="181">
        <f t="shared" si="230"/>
        <v>0</v>
      </c>
      <c r="W631" s="181">
        <f t="shared" si="231"/>
        <v>0</v>
      </c>
      <c r="X631" s="181">
        <f t="shared" si="232"/>
        <v>0</v>
      </c>
      <c r="Y631" s="181">
        <f t="shared" si="233"/>
        <v>0</v>
      </c>
      <c r="Z631" s="181">
        <f t="shared" si="234"/>
        <v>0</v>
      </c>
      <c r="AA631" s="181">
        <f t="shared" si="235"/>
        <v>0</v>
      </c>
      <c r="AB631" s="181">
        <f t="shared" si="236"/>
        <v>0</v>
      </c>
      <c r="AC631" s="181">
        <f t="shared" si="237"/>
        <v>0</v>
      </c>
      <c r="AD631" s="181">
        <f t="shared" si="238"/>
        <v>0</v>
      </c>
      <c r="AE631" s="181">
        <f t="shared" si="239"/>
        <v>0</v>
      </c>
      <c r="AF631" s="500">
        <f t="shared" si="240"/>
        <v>0</v>
      </c>
      <c r="AG631" s="726">
        <f t="shared" si="228"/>
        <v>0</v>
      </c>
      <c r="AH631" s="217">
        <f t="shared" si="229"/>
        <v>0</v>
      </c>
      <c r="AI631" s="236" t="s">
        <v>28</v>
      </c>
    </row>
    <row r="632" spans="2:35" x14ac:dyDescent="0.2">
      <c r="B632" s="135">
        <v>9</v>
      </c>
      <c r="C632" s="36"/>
      <c r="D632" s="36"/>
      <c r="E632" s="31"/>
      <c r="F632" s="193"/>
      <c r="G632" s="191"/>
      <c r="H632" s="191"/>
      <c r="I632" s="191"/>
      <c r="J632" s="191"/>
      <c r="K632" s="191"/>
      <c r="L632" s="191"/>
      <c r="M632" s="191"/>
      <c r="N632" s="191"/>
      <c r="O632" s="191"/>
      <c r="P632" s="191"/>
      <c r="Q632" s="57"/>
      <c r="R632" s="57"/>
      <c r="S632" s="59"/>
      <c r="T632" s="59"/>
      <c r="U632" s="59"/>
      <c r="V632" s="181">
        <f t="shared" si="230"/>
        <v>0</v>
      </c>
      <c r="W632" s="181">
        <f t="shared" si="231"/>
        <v>0</v>
      </c>
      <c r="X632" s="181">
        <f t="shared" si="232"/>
        <v>0</v>
      </c>
      <c r="Y632" s="181">
        <f t="shared" si="233"/>
        <v>0</v>
      </c>
      <c r="Z632" s="181">
        <f t="shared" si="234"/>
        <v>0</v>
      </c>
      <c r="AA632" s="181">
        <f t="shared" si="235"/>
        <v>0</v>
      </c>
      <c r="AB632" s="181">
        <f t="shared" si="236"/>
        <v>0</v>
      </c>
      <c r="AC632" s="181">
        <f t="shared" si="237"/>
        <v>0</v>
      </c>
      <c r="AD632" s="181">
        <f t="shared" si="238"/>
        <v>0</v>
      </c>
      <c r="AE632" s="181">
        <f t="shared" si="239"/>
        <v>0</v>
      </c>
      <c r="AF632" s="500">
        <f t="shared" si="240"/>
        <v>0</v>
      </c>
      <c r="AG632" s="726">
        <f t="shared" si="228"/>
        <v>0</v>
      </c>
      <c r="AH632" s="217">
        <f t="shared" si="229"/>
        <v>0</v>
      </c>
      <c r="AI632" s="236" t="s">
        <v>28</v>
      </c>
    </row>
    <row r="633" spans="2:35" x14ac:dyDescent="0.2">
      <c r="B633" s="135">
        <v>10</v>
      </c>
      <c r="C633" s="36"/>
      <c r="D633" s="36"/>
      <c r="E633" s="31"/>
      <c r="F633" s="193"/>
      <c r="G633" s="191"/>
      <c r="H633" s="191"/>
      <c r="I633" s="191"/>
      <c r="J633" s="191"/>
      <c r="K633" s="191"/>
      <c r="L633" s="191"/>
      <c r="M633" s="191"/>
      <c r="N633" s="191"/>
      <c r="O633" s="191"/>
      <c r="P633" s="191"/>
      <c r="Q633" s="57"/>
      <c r="R633" s="57"/>
      <c r="S633" s="59"/>
      <c r="T633" s="59"/>
      <c r="U633" s="59"/>
      <c r="V633" s="181">
        <f t="shared" si="230"/>
        <v>0</v>
      </c>
      <c r="W633" s="181">
        <f t="shared" si="231"/>
        <v>0</v>
      </c>
      <c r="X633" s="181">
        <f t="shared" si="232"/>
        <v>0</v>
      </c>
      <c r="Y633" s="181">
        <f t="shared" si="233"/>
        <v>0</v>
      </c>
      <c r="Z633" s="181">
        <f t="shared" si="234"/>
        <v>0</v>
      </c>
      <c r="AA633" s="181">
        <f t="shared" si="235"/>
        <v>0</v>
      </c>
      <c r="AB633" s="181">
        <f t="shared" si="236"/>
        <v>0</v>
      </c>
      <c r="AC633" s="181">
        <f t="shared" si="237"/>
        <v>0</v>
      </c>
      <c r="AD633" s="181">
        <f t="shared" si="238"/>
        <v>0</v>
      </c>
      <c r="AE633" s="181">
        <f t="shared" si="239"/>
        <v>0</v>
      </c>
      <c r="AF633" s="500">
        <f t="shared" si="240"/>
        <v>0</v>
      </c>
      <c r="AG633" s="726">
        <f t="shared" si="228"/>
        <v>0</v>
      </c>
      <c r="AH633" s="217">
        <f t="shared" si="229"/>
        <v>0</v>
      </c>
      <c r="AI633" s="236" t="s">
        <v>28</v>
      </c>
    </row>
    <row r="634" spans="2:35" hidden="1" x14ac:dyDescent="0.2">
      <c r="B634" s="135">
        <v>11</v>
      </c>
      <c r="C634" s="36"/>
      <c r="D634" s="36"/>
      <c r="E634" s="31"/>
      <c r="F634" s="193"/>
      <c r="G634" s="191"/>
      <c r="H634" s="191"/>
      <c r="I634" s="191"/>
      <c r="J634" s="191"/>
      <c r="K634" s="191"/>
      <c r="L634" s="191"/>
      <c r="M634" s="191"/>
      <c r="N634" s="191"/>
      <c r="O634" s="191"/>
      <c r="P634" s="191"/>
      <c r="Q634" s="57"/>
      <c r="R634" s="57"/>
      <c r="S634" s="59"/>
      <c r="T634" s="59"/>
      <c r="U634" s="59"/>
      <c r="V634" s="181">
        <f t="shared" si="230"/>
        <v>0</v>
      </c>
      <c r="W634" s="181">
        <f t="shared" si="231"/>
        <v>0</v>
      </c>
      <c r="X634" s="181">
        <f t="shared" si="232"/>
        <v>0</v>
      </c>
      <c r="Y634" s="181">
        <f t="shared" si="233"/>
        <v>0</v>
      </c>
      <c r="Z634" s="181">
        <f t="shared" si="234"/>
        <v>0</v>
      </c>
      <c r="AA634" s="181">
        <f t="shared" si="235"/>
        <v>0</v>
      </c>
      <c r="AB634" s="181">
        <f t="shared" si="236"/>
        <v>0</v>
      </c>
      <c r="AC634" s="181">
        <f t="shared" si="237"/>
        <v>0</v>
      </c>
      <c r="AD634" s="181">
        <f t="shared" si="238"/>
        <v>0</v>
      </c>
      <c r="AE634" s="181">
        <f t="shared" si="239"/>
        <v>0</v>
      </c>
      <c r="AF634" s="500">
        <f t="shared" si="240"/>
        <v>0</v>
      </c>
      <c r="AG634" s="726">
        <f t="shared" si="228"/>
        <v>0</v>
      </c>
      <c r="AH634" s="217">
        <f t="shared" si="229"/>
        <v>0</v>
      </c>
      <c r="AI634" s="236" t="s">
        <v>28</v>
      </c>
    </row>
    <row r="635" spans="2:35" hidden="1" x14ac:dyDescent="0.2">
      <c r="B635" s="135">
        <v>12</v>
      </c>
      <c r="C635" s="36"/>
      <c r="D635" s="36"/>
      <c r="E635" s="31"/>
      <c r="F635" s="193"/>
      <c r="G635" s="191"/>
      <c r="H635" s="191"/>
      <c r="I635" s="191"/>
      <c r="J635" s="191"/>
      <c r="K635" s="191"/>
      <c r="L635" s="191"/>
      <c r="M635" s="191"/>
      <c r="N635" s="191"/>
      <c r="O635" s="191"/>
      <c r="P635" s="191"/>
      <c r="Q635" s="57"/>
      <c r="R635" s="57"/>
      <c r="S635" s="59"/>
      <c r="T635" s="59"/>
      <c r="U635" s="59"/>
      <c r="V635" s="181">
        <f t="shared" si="230"/>
        <v>0</v>
      </c>
      <c r="W635" s="181">
        <f t="shared" si="231"/>
        <v>0</v>
      </c>
      <c r="X635" s="181">
        <f t="shared" si="232"/>
        <v>0</v>
      </c>
      <c r="Y635" s="181">
        <f t="shared" si="233"/>
        <v>0</v>
      </c>
      <c r="Z635" s="181">
        <f t="shared" si="234"/>
        <v>0</v>
      </c>
      <c r="AA635" s="181">
        <f t="shared" si="235"/>
        <v>0</v>
      </c>
      <c r="AB635" s="181">
        <f t="shared" si="236"/>
        <v>0</v>
      </c>
      <c r="AC635" s="181">
        <f t="shared" si="237"/>
        <v>0</v>
      </c>
      <c r="AD635" s="181">
        <f t="shared" si="238"/>
        <v>0</v>
      </c>
      <c r="AE635" s="181">
        <f t="shared" si="239"/>
        <v>0</v>
      </c>
      <c r="AF635" s="500">
        <f t="shared" si="240"/>
        <v>0</v>
      </c>
      <c r="AG635" s="726">
        <f t="shared" si="228"/>
        <v>0</v>
      </c>
      <c r="AH635" s="217">
        <f t="shared" si="229"/>
        <v>0</v>
      </c>
      <c r="AI635" s="236" t="s">
        <v>28</v>
      </c>
    </row>
    <row r="636" spans="2:35" hidden="1" x14ac:dyDescent="0.2">
      <c r="B636" s="135">
        <v>13</v>
      </c>
      <c r="C636" s="36"/>
      <c r="D636" s="36"/>
      <c r="E636" s="31"/>
      <c r="F636" s="193"/>
      <c r="G636" s="191"/>
      <c r="H636" s="191"/>
      <c r="I636" s="191"/>
      <c r="J636" s="191"/>
      <c r="K636" s="191"/>
      <c r="L636" s="191"/>
      <c r="M636" s="191"/>
      <c r="N636" s="191"/>
      <c r="O636" s="191"/>
      <c r="P636" s="191"/>
      <c r="Q636" s="57"/>
      <c r="R636" s="57"/>
      <c r="S636" s="59"/>
      <c r="T636" s="59"/>
      <c r="U636" s="59"/>
      <c r="V636" s="181">
        <f t="shared" si="230"/>
        <v>0</v>
      </c>
      <c r="W636" s="181">
        <f t="shared" si="231"/>
        <v>0</v>
      </c>
      <c r="X636" s="181">
        <f t="shared" si="232"/>
        <v>0</v>
      </c>
      <c r="Y636" s="181">
        <f t="shared" si="233"/>
        <v>0</v>
      </c>
      <c r="Z636" s="181">
        <f t="shared" si="234"/>
        <v>0</v>
      </c>
      <c r="AA636" s="181">
        <f t="shared" si="235"/>
        <v>0</v>
      </c>
      <c r="AB636" s="181">
        <f t="shared" si="236"/>
        <v>0</v>
      </c>
      <c r="AC636" s="181">
        <f t="shared" si="237"/>
        <v>0</v>
      </c>
      <c r="AD636" s="181">
        <f t="shared" si="238"/>
        <v>0</v>
      </c>
      <c r="AE636" s="181">
        <f t="shared" si="239"/>
        <v>0</v>
      </c>
      <c r="AF636" s="500">
        <f t="shared" si="240"/>
        <v>0</v>
      </c>
      <c r="AG636" s="726">
        <f t="shared" si="228"/>
        <v>0</v>
      </c>
      <c r="AH636" s="217">
        <f t="shared" si="229"/>
        <v>0</v>
      </c>
      <c r="AI636" s="236" t="s">
        <v>28</v>
      </c>
    </row>
    <row r="637" spans="2:35" hidden="1" x14ac:dyDescent="0.2">
      <c r="B637" s="135">
        <v>14</v>
      </c>
      <c r="C637" s="36"/>
      <c r="D637" s="36"/>
      <c r="E637" s="31"/>
      <c r="F637" s="193"/>
      <c r="G637" s="191"/>
      <c r="H637" s="191"/>
      <c r="I637" s="191"/>
      <c r="J637" s="191"/>
      <c r="K637" s="191"/>
      <c r="L637" s="191"/>
      <c r="M637" s="191"/>
      <c r="N637" s="191"/>
      <c r="O637" s="191"/>
      <c r="P637" s="191"/>
      <c r="Q637" s="57"/>
      <c r="R637" s="57"/>
      <c r="S637" s="59"/>
      <c r="T637" s="59"/>
      <c r="U637" s="59"/>
      <c r="V637" s="181">
        <f t="shared" si="230"/>
        <v>0</v>
      </c>
      <c r="W637" s="181">
        <f t="shared" si="231"/>
        <v>0</v>
      </c>
      <c r="X637" s="181">
        <f t="shared" si="232"/>
        <v>0</v>
      </c>
      <c r="Y637" s="181">
        <f t="shared" si="233"/>
        <v>0</v>
      </c>
      <c r="Z637" s="181">
        <f t="shared" si="234"/>
        <v>0</v>
      </c>
      <c r="AA637" s="181">
        <f t="shared" si="235"/>
        <v>0</v>
      </c>
      <c r="AB637" s="181">
        <f t="shared" si="236"/>
        <v>0</v>
      </c>
      <c r="AC637" s="181">
        <f t="shared" si="237"/>
        <v>0</v>
      </c>
      <c r="AD637" s="181">
        <f t="shared" si="238"/>
        <v>0</v>
      </c>
      <c r="AE637" s="181">
        <f t="shared" si="239"/>
        <v>0</v>
      </c>
      <c r="AF637" s="500">
        <f t="shared" si="240"/>
        <v>0</v>
      </c>
      <c r="AG637" s="726">
        <f t="shared" si="228"/>
        <v>0</v>
      </c>
      <c r="AH637" s="217">
        <f t="shared" si="229"/>
        <v>0</v>
      </c>
      <c r="AI637" s="236" t="s">
        <v>28</v>
      </c>
    </row>
    <row r="638" spans="2:35" hidden="1" x14ac:dyDescent="0.2">
      <c r="B638" s="135">
        <v>15</v>
      </c>
      <c r="C638" s="36"/>
      <c r="D638" s="36"/>
      <c r="E638" s="31"/>
      <c r="F638" s="193"/>
      <c r="G638" s="191"/>
      <c r="H638" s="191"/>
      <c r="I638" s="191"/>
      <c r="J638" s="191"/>
      <c r="K638" s="191"/>
      <c r="L638" s="191"/>
      <c r="M638" s="191"/>
      <c r="N638" s="191"/>
      <c r="O638" s="191"/>
      <c r="P638" s="191"/>
      <c r="Q638" s="57"/>
      <c r="R638" s="57"/>
      <c r="S638" s="59"/>
      <c r="T638" s="59"/>
      <c r="U638" s="59"/>
      <c r="V638" s="181">
        <f t="shared" si="230"/>
        <v>0</v>
      </c>
      <c r="W638" s="181">
        <f t="shared" si="231"/>
        <v>0</v>
      </c>
      <c r="X638" s="181">
        <f t="shared" si="232"/>
        <v>0</v>
      </c>
      <c r="Y638" s="181">
        <f t="shared" si="233"/>
        <v>0</v>
      </c>
      <c r="Z638" s="181">
        <f t="shared" si="234"/>
        <v>0</v>
      </c>
      <c r="AA638" s="181">
        <f t="shared" si="235"/>
        <v>0</v>
      </c>
      <c r="AB638" s="181">
        <f t="shared" si="236"/>
        <v>0</v>
      </c>
      <c r="AC638" s="181">
        <f t="shared" si="237"/>
        <v>0</v>
      </c>
      <c r="AD638" s="181">
        <f t="shared" si="238"/>
        <v>0</v>
      </c>
      <c r="AE638" s="181">
        <f t="shared" si="239"/>
        <v>0</v>
      </c>
      <c r="AF638" s="500">
        <f t="shared" si="240"/>
        <v>0</v>
      </c>
      <c r="AG638" s="726">
        <f t="shared" si="228"/>
        <v>0</v>
      </c>
      <c r="AH638" s="217">
        <f t="shared" si="229"/>
        <v>0</v>
      </c>
      <c r="AI638" s="236" t="s">
        <v>28</v>
      </c>
    </row>
    <row r="639" spans="2:35" hidden="1" x14ac:dyDescent="0.2">
      <c r="B639" s="135">
        <v>16</v>
      </c>
      <c r="C639" s="36"/>
      <c r="D639" s="36"/>
      <c r="E639" s="31"/>
      <c r="F639" s="193"/>
      <c r="G639" s="191"/>
      <c r="H639" s="191"/>
      <c r="I639" s="191"/>
      <c r="J639" s="191"/>
      <c r="K639" s="191"/>
      <c r="L639" s="191"/>
      <c r="M639" s="191"/>
      <c r="N639" s="191"/>
      <c r="O639" s="191"/>
      <c r="P639" s="191"/>
      <c r="Q639" s="57"/>
      <c r="R639" s="57"/>
      <c r="S639" s="59"/>
      <c r="T639" s="59"/>
      <c r="U639" s="59"/>
      <c r="V639" s="181">
        <f t="shared" si="230"/>
        <v>0</v>
      </c>
      <c r="W639" s="181">
        <f t="shared" si="231"/>
        <v>0</v>
      </c>
      <c r="X639" s="181">
        <f t="shared" si="232"/>
        <v>0</v>
      </c>
      <c r="Y639" s="181">
        <f t="shared" si="233"/>
        <v>0</v>
      </c>
      <c r="Z639" s="181">
        <f t="shared" si="234"/>
        <v>0</v>
      </c>
      <c r="AA639" s="181">
        <f t="shared" si="235"/>
        <v>0</v>
      </c>
      <c r="AB639" s="181">
        <f t="shared" si="236"/>
        <v>0</v>
      </c>
      <c r="AC639" s="181">
        <f t="shared" si="237"/>
        <v>0</v>
      </c>
      <c r="AD639" s="181">
        <f t="shared" si="238"/>
        <v>0</v>
      </c>
      <c r="AE639" s="181">
        <f t="shared" si="239"/>
        <v>0</v>
      </c>
      <c r="AF639" s="500">
        <f t="shared" si="240"/>
        <v>0</v>
      </c>
      <c r="AG639" s="726">
        <f t="shared" si="228"/>
        <v>0</v>
      </c>
      <c r="AH639" s="217">
        <f t="shared" si="229"/>
        <v>0</v>
      </c>
      <c r="AI639" s="236" t="s">
        <v>28</v>
      </c>
    </row>
    <row r="640" spans="2:35" hidden="1" x14ac:dyDescent="0.2">
      <c r="B640" s="135">
        <v>17</v>
      </c>
      <c r="C640" s="36"/>
      <c r="D640" s="36"/>
      <c r="E640" s="31"/>
      <c r="F640" s="193"/>
      <c r="G640" s="191"/>
      <c r="H640" s="191"/>
      <c r="I640" s="191"/>
      <c r="J640" s="191"/>
      <c r="K640" s="191"/>
      <c r="L640" s="191"/>
      <c r="M640" s="191"/>
      <c r="N640" s="191"/>
      <c r="O640" s="191"/>
      <c r="P640" s="191"/>
      <c r="Q640" s="57"/>
      <c r="R640" s="57"/>
      <c r="S640" s="59"/>
      <c r="T640" s="59"/>
      <c r="U640" s="59"/>
      <c r="V640" s="181">
        <f t="shared" si="230"/>
        <v>0</v>
      </c>
      <c r="W640" s="181">
        <f t="shared" si="231"/>
        <v>0</v>
      </c>
      <c r="X640" s="181">
        <f t="shared" si="232"/>
        <v>0</v>
      </c>
      <c r="Y640" s="181">
        <f t="shared" si="233"/>
        <v>0</v>
      </c>
      <c r="Z640" s="181">
        <f t="shared" si="234"/>
        <v>0</v>
      </c>
      <c r="AA640" s="181">
        <f t="shared" si="235"/>
        <v>0</v>
      </c>
      <c r="AB640" s="181">
        <f t="shared" si="236"/>
        <v>0</v>
      </c>
      <c r="AC640" s="181">
        <f t="shared" si="237"/>
        <v>0</v>
      </c>
      <c r="AD640" s="181">
        <f t="shared" si="238"/>
        <v>0</v>
      </c>
      <c r="AE640" s="181">
        <f t="shared" si="239"/>
        <v>0</v>
      </c>
      <c r="AF640" s="500">
        <f t="shared" si="240"/>
        <v>0</v>
      </c>
      <c r="AG640" s="726">
        <f t="shared" si="228"/>
        <v>0</v>
      </c>
      <c r="AH640" s="217">
        <f t="shared" si="229"/>
        <v>0</v>
      </c>
      <c r="AI640" s="236" t="s">
        <v>28</v>
      </c>
    </row>
    <row r="641" spans="2:35" hidden="1" x14ac:dyDescent="0.2">
      <c r="B641" s="135">
        <v>18</v>
      </c>
      <c r="C641" s="36"/>
      <c r="D641" s="36"/>
      <c r="E641" s="31"/>
      <c r="F641" s="193"/>
      <c r="G641" s="191"/>
      <c r="H641" s="191"/>
      <c r="I641" s="191"/>
      <c r="J641" s="191"/>
      <c r="K641" s="191"/>
      <c r="L641" s="191"/>
      <c r="M641" s="191"/>
      <c r="N641" s="191"/>
      <c r="O641" s="191"/>
      <c r="P641" s="191"/>
      <c r="Q641" s="57"/>
      <c r="R641" s="57"/>
      <c r="S641" s="59"/>
      <c r="T641" s="59"/>
      <c r="U641" s="59"/>
      <c r="V641" s="181">
        <f t="shared" si="230"/>
        <v>0</v>
      </c>
      <c r="W641" s="181">
        <f t="shared" si="231"/>
        <v>0</v>
      </c>
      <c r="X641" s="181">
        <f t="shared" si="232"/>
        <v>0</v>
      </c>
      <c r="Y641" s="181">
        <f t="shared" si="233"/>
        <v>0</v>
      </c>
      <c r="Z641" s="181">
        <f t="shared" si="234"/>
        <v>0</v>
      </c>
      <c r="AA641" s="181">
        <f t="shared" si="235"/>
        <v>0</v>
      </c>
      <c r="AB641" s="181">
        <f t="shared" si="236"/>
        <v>0</v>
      </c>
      <c r="AC641" s="181">
        <f t="shared" si="237"/>
        <v>0</v>
      </c>
      <c r="AD641" s="181">
        <f t="shared" si="238"/>
        <v>0</v>
      </c>
      <c r="AE641" s="181">
        <f t="shared" si="239"/>
        <v>0</v>
      </c>
      <c r="AF641" s="500">
        <f t="shared" si="240"/>
        <v>0</v>
      </c>
      <c r="AG641" s="726">
        <f t="shared" si="228"/>
        <v>0</v>
      </c>
      <c r="AH641" s="217">
        <f t="shared" si="229"/>
        <v>0</v>
      </c>
      <c r="AI641" s="236" t="s">
        <v>28</v>
      </c>
    </row>
    <row r="642" spans="2:35" hidden="1" x14ac:dyDescent="0.2">
      <c r="B642" s="135">
        <v>19</v>
      </c>
      <c r="C642" s="36"/>
      <c r="D642" s="36"/>
      <c r="E642" s="31"/>
      <c r="F642" s="193"/>
      <c r="G642" s="191"/>
      <c r="H642" s="191"/>
      <c r="I642" s="191"/>
      <c r="J642" s="191"/>
      <c r="K642" s="191"/>
      <c r="L642" s="191"/>
      <c r="M642" s="191"/>
      <c r="N642" s="191"/>
      <c r="O642" s="191"/>
      <c r="P642" s="191"/>
      <c r="Q642" s="57"/>
      <c r="R642" s="57"/>
      <c r="S642" s="59"/>
      <c r="T642" s="59"/>
      <c r="U642" s="59"/>
      <c r="V642" s="181">
        <f t="shared" si="230"/>
        <v>0</v>
      </c>
      <c r="W642" s="181">
        <f t="shared" si="231"/>
        <v>0</v>
      </c>
      <c r="X642" s="181">
        <f t="shared" si="232"/>
        <v>0</v>
      </c>
      <c r="Y642" s="181">
        <f t="shared" si="233"/>
        <v>0</v>
      </c>
      <c r="Z642" s="181">
        <f t="shared" si="234"/>
        <v>0</v>
      </c>
      <c r="AA642" s="181">
        <f t="shared" si="235"/>
        <v>0</v>
      </c>
      <c r="AB642" s="181">
        <f t="shared" si="236"/>
        <v>0</v>
      </c>
      <c r="AC642" s="181">
        <f t="shared" si="237"/>
        <v>0</v>
      </c>
      <c r="AD642" s="181">
        <f t="shared" si="238"/>
        <v>0</v>
      </c>
      <c r="AE642" s="181">
        <f t="shared" si="239"/>
        <v>0</v>
      </c>
      <c r="AF642" s="500">
        <f t="shared" si="240"/>
        <v>0</v>
      </c>
      <c r="AG642" s="726">
        <f t="shared" si="228"/>
        <v>0</v>
      </c>
      <c r="AH642" s="217">
        <f t="shared" si="229"/>
        <v>0</v>
      </c>
      <c r="AI642" s="236" t="s">
        <v>28</v>
      </c>
    </row>
    <row r="643" spans="2:35" hidden="1" x14ac:dyDescent="0.2">
      <c r="B643" s="135">
        <v>20</v>
      </c>
      <c r="C643" s="36"/>
      <c r="D643" s="36"/>
      <c r="E643" s="31"/>
      <c r="F643" s="193"/>
      <c r="G643" s="191"/>
      <c r="H643" s="191"/>
      <c r="I643" s="191"/>
      <c r="J643" s="191"/>
      <c r="K643" s="191"/>
      <c r="L643" s="191"/>
      <c r="M643" s="191"/>
      <c r="N643" s="191"/>
      <c r="O643" s="191"/>
      <c r="P643" s="191"/>
      <c r="Q643" s="57"/>
      <c r="R643" s="57"/>
      <c r="S643" s="59"/>
      <c r="T643" s="59"/>
      <c r="U643" s="59"/>
      <c r="V643" s="181">
        <f t="shared" si="230"/>
        <v>0</v>
      </c>
      <c r="W643" s="181">
        <f t="shared" si="231"/>
        <v>0</v>
      </c>
      <c r="X643" s="181">
        <f t="shared" si="232"/>
        <v>0</v>
      </c>
      <c r="Y643" s="181">
        <f t="shared" si="233"/>
        <v>0</v>
      </c>
      <c r="Z643" s="181">
        <f t="shared" si="234"/>
        <v>0</v>
      </c>
      <c r="AA643" s="181">
        <f t="shared" si="235"/>
        <v>0</v>
      </c>
      <c r="AB643" s="181">
        <f t="shared" si="236"/>
        <v>0</v>
      </c>
      <c r="AC643" s="181">
        <f t="shared" si="237"/>
        <v>0</v>
      </c>
      <c r="AD643" s="181">
        <f t="shared" si="238"/>
        <v>0</v>
      </c>
      <c r="AE643" s="181">
        <f t="shared" si="239"/>
        <v>0</v>
      </c>
      <c r="AF643" s="500">
        <f t="shared" si="240"/>
        <v>0</v>
      </c>
      <c r="AG643" s="726">
        <f t="shared" si="228"/>
        <v>0</v>
      </c>
      <c r="AH643" s="217">
        <f t="shared" si="229"/>
        <v>0</v>
      </c>
      <c r="AI643" s="236" t="s">
        <v>28</v>
      </c>
    </row>
    <row r="644" spans="2:35" hidden="1" x14ac:dyDescent="0.2">
      <c r="B644" s="135">
        <v>21</v>
      </c>
      <c r="C644" s="36"/>
      <c r="D644" s="36"/>
      <c r="E644" s="31"/>
      <c r="F644" s="193"/>
      <c r="G644" s="191"/>
      <c r="H644" s="191"/>
      <c r="I644" s="191"/>
      <c r="J644" s="191"/>
      <c r="K644" s="191"/>
      <c r="L644" s="191"/>
      <c r="M644" s="191"/>
      <c r="N644" s="191"/>
      <c r="O644" s="191"/>
      <c r="P644" s="191"/>
      <c r="Q644" s="57"/>
      <c r="R644" s="57"/>
      <c r="S644" s="59"/>
      <c r="T644" s="59"/>
      <c r="U644" s="59"/>
      <c r="V644" s="181">
        <f t="shared" si="230"/>
        <v>0</v>
      </c>
      <c r="W644" s="181">
        <f t="shared" si="231"/>
        <v>0</v>
      </c>
      <c r="X644" s="181">
        <f t="shared" si="232"/>
        <v>0</v>
      </c>
      <c r="Y644" s="181">
        <f t="shared" si="233"/>
        <v>0</v>
      </c>
      <c r="Z644" s="181">
        <f t="shared" si="234"/>
        <v>0</v>
      </c>
      <c r="AA644" s="181">
        <f t="shared" si="235"/>
        <v>0</v>
      </c>
      <c r="AB644" s="181">
        <f t="shared" si="236"/>
        <v>0</v>
      </c>
      <c r="AC644" s="181">
        <f t="shared" si="237"/>
        <v>0</v>
      </c>
      <c r="AD644" s="181">
        <f t="shared" si="238"/>
        <v>0</v>
      </c>
      <c r="AE644" s="181">
        <f t="shared" si="239"/>
        <v>0</v>
      </c>
      <c r="AF644" s="500">
        <f t="shared" si="240"/>
        <v>0</v>
      </c>
      <c r="AG644" s="726">
        <f t="shared" si="228"/>
        <v>0</v>
      </c>
      <c r="AH644" s="217">
        <f t="shared" si="229"/>
        <v>0</v>
      </c>
      <c r="AI644" s="236" t="s">
        <v>28</v>
      </c>
    </row>
    <row r="645" spans="2:35" hidden="1" x14ac:dyDescent="0.2">
      <c r="B645" s="135">
        <v>22</v>
      </c>
      <c r="C645" s="36"/>
      <c r="D645" s="36"/>
      <c r="E645" s="31"/>
      <c r="F645" s="193"/>
      <c r="G645" s="191"/>
      <c r="H645" s="191"/>
      <c r="I645" s="191"/>
      <c r="J645" s="191"/>
      <c r="K645" s="191"/>
      <c r="L645" s="191"/>
      <c r="M645" s="191"/>
      <c r="N645" s="191"/>
      <c r="O645" s="191"/>
      <c r="P645" s="191"/>
      <c r="Q645" s="57"/>
      <c r="R645" s="57"/>
      <c r="S645" s="59"/>
      <c r="T645" s="59"/>
      <c r="U645" s="59"/>
      <c r="V645" s="181">
        <f t="shared" si="230"/>
        <v>0</v>
      </c>
      <c r="W645" s="181">
        <f t="shared" si="231"/>
        <v>0</v>
      </c>
      <c r="X645" s="181">
        <f t="shared" si="232"/>
        <v>0</v>
      </c>
      <c r="Y645" s="181">
        <f t="shared" si="233"/>
        <v>0</v>
      </c>
      <c r="Z645" s="181">
        <f t="shared" si="234"/>
        <v>0</v>
      </c>
      <c r="AA645" s="181">
        <f t="shared" si="235"/>
        <v>0</v>
      </c>
      <c r="AB645" s="181">
        <f t="shared" si="236"/>
        <v>0</v>
      </c>
      <c r="AC645" s="181">
        <f t="shared" si="237"/>
        <v>0</v>
      </c>
      <c r="AD645" s="181">
        <f t="shared" si="238"/>
        <v>0</v>
      </c>
      <c r="AE645" s="181">
        <f t="shared" si="239"/>
        <v>0</v>
      </c>
      <c r="AF645" s="500">
        <f t="shared" si="240"/>
        <v>0</v>
      </c>
      <c r="AG645" s="726">
        <f t="shared" si="228"/>
        <v>0</v>
      </c>
      <c r="AH645" s="217">
        <f t="shared" si="229"/>
        <v>0</v>
      </c>
      <c r="AI645" s="236" t="s">
        <v>28</v>
      </c>
    </row>
    <row r="646" spans="2:35" hidden="1" x14ac:dyDescent="0.2">
      <c r="B646" s="135">
        <v>23</v>
      </c>
      <c r="C646" s="36"/>
      <c r="D646" s="36"/>
      <c r="E646" s="31"/>
      <c r="F646" s="193"/>
      <c r="G646" s="191"/>
      <c r="H646" s="191"/>
      <c r="I646" s="191"/>
      <c r="J646" s="191"/>
      <c r="K646" s="191"/>
      <c r="L646" s="191"/>
      <c r="M646" s="191"/>
      <c r="N646" s="191"/>
      <c r="O646" s="191"/>
      <c r="P646" s="191"/>
      <c r="Q646" s="57"/>
      <c r="R646" s="57"/>
      <c r="S646" s="59"/>
      <c r="T646" s="59"/>
      <c r="U646" s="59"/>
      <c r="V646" s="181">
        <f t="shared" si="230"/>
        <v>0</v>
      </c>
      <c r="W646" s="181">
        <f t="shared" si="231"/>
        <v>0</v>
      </c>
      <c r="X646" s="181">
        <f t="shared" si="232"/>
        <v>0</v>
      </c>
      <c r="Y646" s="181">
        <f t="shared" si="233"/>
        <v>0</v>
      </c>
      <c r="Z646" s="181">
        <f t="shared" si="234"/>
        <v>0</v>
      </c>
      <c r="AA646" s="181">
        <f t="shared" si="235"/>
        <v>0</v>
      </c>
      <c r="AB646" s="181">
        <f t="shared" si="236"/>
        <v>0</v>
      </c>
      <c r="AC646" s="181">
        <f t="shared" si="237"/>
        <v>0</v>
      </c>
      <c r="AD646" s="181">
        <f t="shared" si="238"/>
        <v>0</v>
      </c>
      <c r="AE646" s="181">
        <f t="shared" si="239"/>
        <v>0</v>
      </c>
      <c r="AF646" s="500">
        <f t="shared" si="240"/>
        <v>0</v>
      </c>
      <c r="AG646" s="726">
        <f t="shared" si="228"/>
        <v>0</v>
      </c>
      <c r="AH646" s="217">
        <f t="shared" si="229"/>
        <v>0</v>
      </c>
      <c r="AI646" s="236" t="s">
        <v>28</v>
      </c>
    </row>
    <row r="647" spans="2:35" hidden="1" x14ac:dyDescent="0.2">
      <c r="B647" s="135">
        <v>24</v>
      </c>
      <c r="C647" s="36"/>
      <c r="D647" s="36"/>
      <c r="E647" s="31"/>
      <c r="F647" s="193"/>
      <c r="G647" s="191"/>
      <c r="H647" s="191"/>
      <c r="I647" s="191"/>
      <c r="J647" s="191"/>
      <c r="K647" s="191"/>
      <c r="L647" s="191"/>
      <c r="M647" s="191"/>
      <c r="N647" s="191"/>
      <c r="O647" s="191"/>
      <c r="P647" s="191"/>
      <c r="Q647" s="57"/>
      <c r="R647" s="57"/>
      <c r="S647" s="59"/>
      <c r="T647" s="59"/>
      <c r="U647" s="59"/>
      <c r="V647" s="181">
        <f t="shared" si="230"/>
        <v>0</v>
      </c>
      <c r="W647" s="181">
        <f t="shared" si="231"/>
        <v>0</v>
      </c>
      <c r="X647" s="181">
        <f t="shared" si="232"/>
        <v>0</v>
      </c>
      <c r="Y647" s="181">
        <f t="shared" si="233"/>
        <v>0</v>
      </c>
      <c r="Z647" s="181">
        <f t="shared" si="234"/>
        <v>0</v>
      </c>
      <c r="AA647" s="181">
        <f t="shared" si="235"/>
        <v>0</v>
      </c>
      <c r="AB647" s="181">
        <f t="shared" si="236"/>
        <v>0</v>
      </c>
      <c r="AC647" s="181">
        <f t="shared" si="237"/>
        <v>0</v>
      </c>
      <c r="AD647" s="181">
        <f t="shared" si="238"/>
        <v>0</v>
      </c>
      <c r="AE647" s="181">
        <f t="shared" si="239"/>
        <v>0</v>
      </c>
      <c r="AF647" s="500">
        <f t="shared" si="240"/>
        <v>0</v>
      </c>
      <c r="AG647" s="726">
        <f t="shared" si="228"/>
        <v>0</v>
      </c>
      <c r="AH647" s="217">
        <f t="shared" si="229"/>
        <v>0</v>
      </c>
      <c r="AI647" s="236" t="s">
        <v>28</v>
      </c>
    </row>
    <row r="648" spans="2:35" hidden="1" x14ac:dyDescent="0.2">
      <c r="B648" s="135">
        <v>25</v>
      </c>
      <c r="C648" s="36"/>
      <c r="D648" s="36"/>
      <c r="E648" s="31"/>
      <c r="F648" s="193"/>
      <c r="G648" s="191"/>
      <c r="H648" s="191"/>
      <c r="I648" s="191"/>
      <c r="J648" s="191"/>
      <c r="K648" s="191"/>
      <c r="L648" s="191"/>
      <c r="M648" s="191"/>
      <c r="N648" s="191"/>
      <c r="O648" s="191"/>
      <c r="P648" s="191"/>
      <c r="Q648" s="57"/>
      <c r="R648" s="57"/>
      <c r="S648" s="59"/>
      <c r="T648" s="59"/>
      <c r="U648" s="59"/>
      <c r="V648" s="181">
        <f t="shared" si="230"/>
        <v>0</v>
      </c>
      <c r="W648" s="181">
        <f t="shared" si="231"/>
        <v>0</v>
      </c>
      <c r="X648" s="181">
        <f t="shared" si="232"/>
        <v>0</v>
      </c>
      <c r="Y648" s="181">
        <f t="shared" si="233"/>
        <v>0</v>
      </c>
      <c r="Z648" s="181">
        <f t="shared" si="234"/>
        <v>0</v>
      </c>
      <c r="AA648" s="181">
        <f t="shared" si="235"/>
        <v>0</v>
      </c>
      <c r="AB648" s="181">
        <f t="shared" si="236"/>
        <v>0</v>
      </c>
      <c r="AC648" s="181">
        <f t="shared" si="237"/>
        <v>0</v>
      </c>
      <c r="AD648" s="181">
        <f t="shared" si="238"/>
        <v>0</v>
      </c>
      <c r="AE648" s="181">
        <f t="shared" si="239"/>
        <v>0</v>
      </c>
      <c r="AF648" s="500">
        <f t="shared" si="240"/>
        <v>0</v>
      </c>
      <c r="AG648" s="726">
        <f t="shared" si="228"/>
        <v>0</v>
      </c>
      <c r="AH648" s="217">
        <f t="shared" si="229"/>
        <v>0</v>
      </c>
      <c r="AI648" s="236" t="s">
        <v>28</v>
      </c>
    </row>
    <row r="649" spans="2:35" hidden="1" x14ac:dyDescent="0.2">
      <c r="B649" s="135">
        <v>26</v>
      </c>
      <c r="C649" s="36"/>
      <c r="D649" s="36"/>
      <c r="E649" s="31"/>
      <c r="F649" s="193"/>
      <c r="G649" s="191"/>
      <c r="H649" s="191"/>
      <c r="I649" s="191"/>
      <c r="J649" s="191"/>
      <c r="K649" s="191"/>
      <c r="L649" s="191"/>
      <c r="M649" s="191"/>
      <c r="N649" s="191"/>
      <c r="O649" s="191"/>
      <c r="P649" s="191"/>
      <c r="Q649" s="57"/>
      <c r="R649" s="57"/>
      <c r="S649" s="59"/>
      <c r="T649" s="59"/>
      <c r="U649" s="59"/>
      <c r="V649" s="181">
        <f t="shared" si="230"/>
        <v>0</v>
      </c>
      <c r="W649" s="181">
        <f t="shared" si="231"/>
        <v>0</v>
      </c>
      <c r="X649" s="181">
        <f t="shared" si="232"/>
        <v>0</v>
      </c>
      <c r="Y649" s="181">
        <f t="shared" si="233"/>
        <v>0</v>
      </c>
      <c r="Z649" s="181">
        <f t="shared" si="234"/>
        <v>0</v>
      </c>
      <c r="AA649" s="181">
        <f t="shared" si="235"/>
        <v>0</v>
      </c>
      <c r="AB649" s="181">
        <f t="shared" si="236"/>
        <v>0</v>
      </c>
      <c r="AC649" s="181">
        <f t="shared" si="237"/>
        <v>0</v>
      </c>
      <c r="AD649" s="181">
        <f t="shared" si="238"/>
        <v>0</v>
      </c>
      <c r="AE649" s="181">
        <f t="shared" si="239"/>
        <v>0</v>
      </c>
      <c r="AF649" s="500">
        <f t="shared" si="240"/>
        <v>0</v>
      </c>
      <c r="AG649" s="726">
        <f t="shared" si="228"/>
        <v>0</v>
      </c>
      <c r="AH649" s="217">
        <f t="shared" si="229"/>
        <v>0</v>
      </c>
      <c r="AI649" s="236" t="s">
        <v>28</v>
      </c>
    </row>
    <row r="650" spans="2:35" hidden="1" x14ac:dyDescent="0.2">
      <c r="B650" s="135">
        <v>27</v>
      </c>
      <c r="C650" s="36"/>
      <c r="D650" s="36"/>
      <c r="E650" s="31"/>
      <c r="F650" s="193"/>
      <c r="G650" s="191"/>
      <c r="H650" s="191"/>
      <c r="I650" s="191"/>
      <c r="J650" s="191"/>
      <c r="K650" s="191"/>
      <c r="L650" s="191"/>
      <c r="M650" s="191"/>
      <c r="N650" s="191"/>
      <c r="O650" s="191"/>
      <c r="P650" s="191"/>
      <c r="Q650" s="57"/>
      <c r="R650" s="57"/>
      <c r="S650" s="59"/>
      <c r="T650" s="59"/>
      <c r="U650" s="59"/>
      <c r="V650" s="181">
        <f t="shared" si="230"/>
        <v>0</v>
      </c>
      <c r="W650" s="181">
        <f t="shared" si="231"/>
        <v>0</v>
      </c>
      <c r="X650" s="181">
        <f t="shared" si="232"/>
        <v>0</v>
      </c>
      <c r="Y650" s="181">
        <f t="shared" si="233"/>
        <v>0</v>
      </c>
      <c r="Z650" s="181">
        <f t="shared" si="234"/>
        <v>0</v>
      </c>
      <c r="AA650" s="181">
        <f t="shared" si="235"/>
        <v>0</v>
      </c>
      <c r="AB650" s="181">
        <f t="shared" si="236"/>
        <v>0</v>
      </c>
      <c r="AC650" s="181">
        <f t="shared" si="237"/>
        <v>0</v>
      </c>
      <c r="AD650" s="181">
        <f t="shared" si="238"/>
        <v>0</v>
      </c>
      <c r="AE650" s="181">
        <f t="shared" si="239"/>
        <v>0</v>
      </c>
      <c r="AF650" s="500">
        <f t="shared" si="240"/>
        <v>0</v>
      </c>
      <c r="AG650" s="726">
        <f t="shared" si="228"/>
        <v>0</v>
      </c>
      <c r="AH650" s="217">
        <f t="shared" si="229"/>
        <v>0</v>
      </c>
      <c r="AI650" s="236" t="s">
        <v>28</v>
      </c>
    </row>
    <row r="651" spans="2:35" hidden="1" x14ac:dyDescent="0.2">
      <c r="B651" s="135">
        <v>28</v>
      </c>
      <c r="C651" s="36"/>
      <c r="D651" s="36"/>
      <c r="E651" s="31"/>
      <c r="F651" s="193"/>
      <c r="G651" s="191"/>
      <c r="H651" s="191"/>
      <c r="I651" s="191"/>
      <c r="J651" s="191"/>
      <c r="K651" s="191"/>
      <c r="L651" s="191"/>
      <c r="M651" s="191"/>
      <c r="N651" s="191"/>
      <c r="O651" s="191"/>
      <c r="P651" s="191"/>
      <c r="Q651" s="57"/>
      <c r="R651" s="57"/>
      <c r="S651" s="59"/>
      <c r="T651" s="59"/>
      <c r="U651" s="59"/>
      <c r="V651" s="181">
        <f t="shared" si="230"/>
        <v>0</v>
      </c>
      <c r="W651" s="181">
        <f t="shared" si="231"/>
        <v>0</v>
      </c>
      <c r="X651" s="181">
        <f t="shared" si="232"/>
        <v>0</v>
      </c>
      <c r="Y651" s="181">
        <f t="shared" si="233"/>
        <v>0</v>
      </c>
      <c r="Z651" s="181">
        <f t="shared" si="234"/>
        <v>0</v>
      </c>
      <c r="AA651" s="181">
        <f t="shared" si="235"/>
        <v>0</v>
      </c>
      <c r="AB651" s="181">
        <f t="shared" si="236"/>
        <v>0</v>
      </c>
      <c r="AC651" s="181">
        <f t="shared" si="237"/>
        <v>0</v>
      </c>
      <c r="AD651" s="181">
        <f t="shared" si="238"/>
        <v>0</v>
      </c>
      <c r="AE651" s="181">
        <f t="shared" si="239"/>
        <v>0</v>
      </c>
      <c r="AF651" s="500">
        <f t="shared" si="240"/>
        <v>0</v>
      </c>
      <c r="AG651" s="726">
        <f t="shared" si="228"/>
        <v>0</v>
      </c>
      <c r="AH651" s="217">
        <f t="shared" si="229"/>
        <v>0</v>
      </c>
      <c r="AI651" s="236" t="s">
        <v>28</v>
      </c>
    </row>
    <row r="652" spans="2:35" hidden="1" x14ac:dyDescent="0.2">
      <c r="B652" s="135">
        <v>29</v>
      </c>
      <c r="C652" s="36"/>
      <c r="D652" s="36"/>
      <c r="E652" s="31"/>
      <c r="F652" s="193"/>
      <c r="G652" s="191"/>
      <c r="H652" s="191"/>
      <c r="I652" s="191"/>
      <c r="J652" s="191"/>
      <c r="K652" s="191"/>
      <c r="L652" s="191"/>
      <c r="M652" s="191"/>
      <c r="N652" s="191"/>
      <c r="O652" s="191"/>
      <c r="P652" s="191"/>
      <c r="Q652" s="57"/>
      <c r="R652" s="57"/>
      <c r="S652" s="59"/>
      <c r="T652" s="59"/>
      <c r="U652" s="59"/>
      <c r="V652" s="181">
        <f t="shared" si="230"/>
        <v>0</v>
      </c>
      <c r="W652" s="181">
        <f t="shared" si="231"/>
        <v>0</v>
      </c>
      <c r="X652" s="181">
        <f t="shared" si="232"/>
        <v>0</v>
      </c>
      <c r="Y652" s="181">
        <f t="shared" si="233"/>
        <v>0</v>
      </c>
      <c r="Z652" s="181">
        <f t="shared" si="234"/>
        <v>0</v>
      </c>
      <c r="AA652" s="181">
        <f t="shared" si="235"/>
        <v>0</v>
      </c>
      <c r="AB652" s="181">
        <f t="shared" si="236"/>
        <v>0</v>
      </c>
      <c r="AC652" s="181">
        <f t="shared" si="237"/>
        <v>0</v>
      </c>
      <c r="AD652" s="181">
        <f t="shared" si="238"/>
        <v>0</v>
      </c>
      <c r="AE652" s="181">
        <f t="shared" si="239"/>
        <v>0</v>
      </c>
      <c r="AF652" s="500">
        <f t="shared" si="240"/>
        <v>0</v>
      </c>
      <c r="AG652" s="726">
        <f t="shared" si="228"/>
        <v>0</v>
      </c>
      <c r="AH652" s="217">
        <f t="shared" si="229"/>
        <v>0</v>
      </c>
      <c r="AI652" s="236" t="s">
        <v>28</v>
      </c>
    </row>
    <row r="653" spans="2:35" hidden="1" x14ac:dyDescent="0.2">
      <c r="B653" s="135">
        <v>30</v>
      </c>
      <c r="C653" s="36"/>
      <c r="D653" s="36"/>
      <c r="E653" s="31"/>
      <c r="F653" s="193"/>
      <c r="G653" s="191"/>
      <c r="H653" s="191"/>
      <c r="I653" s="191"/>
      <c r="J653" s="191"/>
      <c r="K653" s="191"/>
      <c r="L653" s="191"/>
      <c r="M653" s="191"/>
      <c r="N653" s="191"/>
      <c r="O653" s="191"/>
      <c r="P653" s="191"/>
      <c r="Q653" s="57"/>
      <c r="R653" s="57"/>
      <c r="S653" s="59"/>
      <c r="T653" s="59"/>
      <c r="U653" s="59"/>
      <c r="V653" s="181">
        <f t="shared" si="230"/>
        <v>0</v>
      </c>
      <c r="W653" s="181">
        <f t="shared" si="231"/>
        <v>0</v>
      </c>
      <c r="X653" s="181">
        <f t="shared" si="232"/>
        <v>0</v>
      </c>
      <c r="Y653" s="181">
        <f t="shared" si="233"/>
        <v>0</v>
      </c>
      <c r="Z653" s="181">
        <f t="shared" si="234"/>
        <v>0</v>
      </c>
      <c r="AA653" s="181">
        <f t="shared" si="235"/>
        <v>0</v>
      </c>
      <c r="AB653" s="181">
        <f t="shared" si="236"/>
        <v>0</v>
      </c>
      <c r="AC653" s="181">
        <f t="shared" si="237"/>
        <v>0</v>
      </c>
      <c r="AD653" s="181">
        <f t="shared" si="238"/>
        <v>0</v>
      </c>
      <c r="AE653" s="181">
        <f t="shared" si="239"/>
        <v>0</v>
      </c>
      <c r="AF653" s="500">
        <f t="shared" si="240"/>
        <v>0</v>
      </c>
      <c r="AG653" s="726">
        <f t="shared" si="228"/>
        <v>0</v>
      </c>
      <c r="AH653" s="217">
        <f t="shared" si="229"/>
        <v>0</v>
      </c>
      <c r="AI653" s="236" t="s">
        <v>28</v>
      </c>
    </row>
    <row r="654" spans="2:35" hidden="1" x14ac:dyDescent="0.2">
      <c r="B654" s="135">
        <v>31</v>
      </c>
      <c r="C654" s="36"/>
      <c r="D654" s="36"/>
      <c r="E654" s="31"/>
      <c r="F654" s="193"/>
      <c r="G654" s="191"/>
      <c r="H654" s="191"/>
      <c r="I654" s="191"/>
      <c r="J654" s="191"/>
      <c r="K654" s="191"/>
      <c r="L654" s="191"/>
      <c r="M654" s="191"/>
      <c r="N654" s="191"/>
      <c r="O654" s="191"/>
      <c r="P654" s="191"/>
      <c r="Q654" s="57"/>
      <c r="R654" s="57"/>
      <c r="S654" s="59"/>
      <c r="T654" s="59"/>
      <c r="U654" s="59"/>
      <c r="V654" s="181">
        <f t="shared" si="230"/>
        <v>0</v>
      </c>
      <c r="W654" s="181">
        <f t="shared" si="231"/>
        <v>0</v>
      </c>
      <c r="X654" s="181">
        <f t="shared" si="232"/>
        <v>0</v>
      </c>
      <c r="Y654" s="181">
        <f t="shared" si="233"/>
        <v>0</v>
      </c>
      <c r="Z654" s="181">
        <f t="shared" si="234"/>
        <v>0</v>
      </c>
      <c r="AA654" s="181">
        <f t="shared" si="235"/>
        <v>0</v>
      </c>
      <c r="AB654" s="181">
        <f t="shared" si="236"/>
        <v>0</v>
      </c>
      <c r="AC654" s="181">
        <f t="shared" si="237"/>
        <v>0</v>
      </c>
      <c r="AD654" s="181">
        <f t="shared" si="238"/>
        <v>0</v>
      </c>
      <c r="AE654" s="181">
        <f t="shared" si="239"/>
        <v>0</v>
      </c>
      <c r="AF654" s="500">
        <f t="shared" si="240"/>
        <v>0</v>
      </c>
      <c r="AG654" s="726">
        <f t="shared" si="228"/>
        <v>0</v>
      </c>
      <c r="AH654" s="217">
        <f t="shared" si="229"/>
        <v>0</v>
      </c>
      <c r="AI654" s="236" t="s">
        <v>28</v>
      </c>
    </row>
    <row r="655" spans="2:35" hidden="1" x14ac:dyDescent="0.2">
      <c r="B655" s="135">
        <v>32</v>
      </c>
      <c r="C655" s="36"/>
      <c r="D655" s="36"/>
      <c r="E655" s="31"/>
      <c r="F655" s="193"/>
      <c r="G655" s="191"/>
      <c r="H655" s="191"/>
      <c r="I655" s="191"/>
      <c r="J655" s="191"/>
      <c r="K655" s="191"/>
      <c r="L655" s="191"/>
      <c r="M655" s="191"/>
      <c r="N655" s="191"/>
      <c r="O655" s="191"/>
      <c r="P655" s="191"/>
      <c r="Q655" s="57"/>
      <c r="R655" s="57"/>
      <c r="S655" s="59"/>
      <c r="T655" s="59"/>
      <c r="U655" s="59"/>
      <c r="V655" s="181">
        <f t="shared" si="230"/>
        <v>0</v>
      </c>
      <c r="W655" s="181">
        <f t="shared" si="231"/>
        <v>0</v>
      </c>
      <c r="X655" s="181">
        <f t="shared" si="232"/>
        <v>0</v>
      </c>
      <c r="Y655" s="181">
        <f t="shared" si="233"/>
        <v>0</v>
      </c>
      <c r="Z655" s="181">
        <f t="shared" si="234"/>
        <v>0</v>
      </c>
      <c r="AA655" s="181">
        <f t="shared" si="235"/>
        <v>0</v>
      </c>
      <c r="AB655" s="181">
        <f t="shared" si="236"/>
        <v>0</v>
      </c>
      <c r="AC655" s="181">
        <f t="shared" si="237"/>
        <v>0</v>
      </c>
      <c r="AD655" s="181">
        <f t="shared" si="238"/>
        <v>0</v>
      </c>
      <c r="AE655" s="181">
        <f t="shared" si="239"/>
        <v>0</v>
      </c>
      <c r="AF655" s="500">
        <f t="shared" si="240"/>
        <v>0</v>
      </c>
      <c r="AG655" s="726">
        <f t="shared" si="228"/>
        <v>0</v>
      </c>
      <c r="AH655" s="217">
        <f t="shared" si="229"/>
        <v>0</v>
      </c>
      <c r="AI655" s="236" t="s">
        <v>28</v>
      </c>
    </row>
    <row r="656" spans="2:35" hidden="1" x14ac:dyDescent="0.2">
      <c r="B656" s="135">
        <v>33</v>
      </c>
      <c r="C656" s="36"/>
      <c r="D656" s="36"/>
      <c r="E656" s="31"/>
      <c r="F656" s="193"/>
      <c r="G656" s="191"/>
      <c r="H656" s="191"/>
      <c r="I656" s="191"/>
      <c r="J656" s="191"/>
      <c r="K656" s="191"/>
      <c r="L656" s="191"/>
      <c r="M656" s="191"/>
      <c r="N656" s="191"/>
      <c r="O656" s="191"/>
      <c r="P656" s="191"/>
      <c r="Q656" s="57"/>
      <c r="R656" s="57"/>
      <c r="S656" s="59"/>
      <c r="T656" s="59"/>
      <c r="U656" s="59"/>
      <c r="V656" s="181">
        <f t="shared" si="230"/>
        <v>0</v>
      </c>
      <c r="W656" s="181">
        <f t="shared" si="231"/>
        <v>0</v>
      </c>
      <c r="X656" s="181">
        <f t="shared" si="232"/>
        <v>0</v>
      </c>
      <c r="Y656" s="181">
        <f t="shared" si="233"/>
        <v>0</v>
      </c>
      <c r="Z656" s="181">
        <f t="shared" si="234"/>
        <v>0</v>
      </c>
      <c r="AA656" s="181">
        <f t="shared" si="235"/>
        <v>0</v>
      </c>
      <c r="AB656" s="181">
        <f t="shared" si="236"/>
        <v>0</v>
      </c>
      <c r="AC656" s="181">
        <f t="shared" si="237"/>
        <v>0</v>
      </c>
      <c r="AD656" s="181">
        <f t="shared" si="238"/>
        <v>0</v>
      </c>
      <c r="AE656" s="181">
        <f t="shared" si="239"/>
        <v>0</v>
      </c>
      <c r="AF656" s="500">
        <f t="shared" si="240"/>
        <v>0</v>
      </c>
      <c r="AG656" s="726">
        <f t="shared" ref="AG656:AG673" si="241">SUM(G656:P656)</f>
        <v>0</v>
      </c>
      <c r="AH656" s="217">
        <f t="shared" si="229"/>
        <v>0</v>
      </c>
      <c r="AI656" s="236" t="s">
        <v>28</v>
      </c>
    </row>
    <row r="657" spans="2:35" hidden="1" x14ac:dyDescent="0.2">
      <c r="B657" s="135">
        <v>34</v>
      </c>
      <c r="C657" s="36"/>
      <c r="D657" s="36"/>
      <c r="E657" s="31"/>
      <c r="F657" s="193"/>
      <c r="G657" s="191"/>
      <c r="H657" s="191"/>
      <c r="I657" s="191"/>
      <c r="J657" s="191"/>
      <c r="K657" s="191"/>
      <c r="L657" s="191"/>
      <c r="M657" s="191"/>
      <c r="N657" s="191"/>
      <c r="O657" s="191"/>
      <c r="P657" s="191"/>
      <c r="Q657" s="57"/>
      <c r="R657" s="57"/>
      <c r="S657" s="59"/>
      <c r="T657" s="59"/>
      <c r="U657" s="59"/>
      <c r="V657" s="181">
        <f t="shared" si="230"/>
        <v>0</v>
      </c>
      <c r="W657" s="181">
        <f t="shared" si="231"/>
        <v>0</v>
      </c>
      <c r="X657" s="181">
        <f t="shared" si="232"/>
        <v>0</v>
      </c>
      <c r="Y657" s="181">
        <f t="shared" si="233"/>
        <v>0</v>
      </c>
      <c r="Z657" s="181">
        <f t="shared" si="234"/>
        <v>0</v>
      </c>
      <c r="AA657" s="181">
        <f t="shared" si="235"/>
        <v>0</v>
      </c>
      <c r="AB657" s="181">
        <f t="shared" si="236"/>
        <v>0</v>
      </c>
      <c r="AC657" s="181">
        <f t="shared" si="237"/>
        <v>0</v>
      </c>
      <c r="AD657" s="181">
        <f t="shared" si="238"/>
        <v>0</v>
      </c>
      <c r="AE657" s="181">
        <f t="shared" si="239"/>
        <v>0</v>
      </c>
      <c r="AF657" s="500">
        <f t="shared" si="240"/>
        <v>0</v>
      </c>
      <c r="AG657" s="726">
        <f t="shared" si="241"/>
        <v>0</v>
      </c>
      <c r="AH657" s="217">
        <f t="shared" si="229"/>
        <v>0</v>
      </c>
      <c r="AI657" s="236" t="s">
        <v>28</v>
      </c>
    </row>
    <row r="658" spans="2:35" hidden="1" x14ac:dyDescent="0.2">
      <c r="B658" s="135">
        <v>35</v>
      </c>
      <c r="C658" s="36"/>
      <c r="D658" s="36"/>
      <c r="E658" s="31"/>
      <c r="F658" s="193"/>
      <c r="G658" s="191"/>
      <c r="H658" s="191"/>
      <c r="I658" s="191"/>
      <c r="J658" s="191"/>
      <c r="K658" s="191"/>
      <c r="L658" s="191"/>
      <c r="M658" s="191"/>
      <c r="N658" s="191"/>
      <c r="O658" s="191"/>
      <c r="P658" s="191"/>
      <c r="Q658" s="57"/>
      <c r="R658" s="57"/>
      <c r="S658" s="59"/>
      <c r="T658" s="59"/>
      <c r="U658" s="59"/>
      <c r="V658" s="181">
        <f t="shared" si="230"/>
        <v>0</v>
      </c>
      <c r="W658" s="181">
        <f t="shared" si="231"/>
        <v>0</v>
      </c>
      <c r="X658" s="181">
        <f t="shared" si="232"/>
        <v>0</v>
      </c>
      <c r="Y658" s="181">
        <f t="shared" si="233"/>
        <v>0</v>
      </c>
      <c r="Z658" s="181">
        <f t="shared" si="234"/>
        <v>0</v>
      </c>
      <c r="AA658" s="181">
        <f t="shared" si="235"/>
        <v>0</v>
      </c>
      <c r="AB658" s="181">
        <f t="shared" si="236"/>
        <v>0</v>
      </c>
      <c r="AC658" s="181">
        <f t="shared" si="237"/>
        <v>0</v>
      </c>
      <c r="AD658" s="181">
        <f t="shared" si="238"/>
        <v>0</v>
      </c>
      <c r="AE658" s="181">
        <f t="shared" si="239"/>
        <v>0</v>
      </c>
      <c r="AF658" s="500">
        <f t="shared" si="240"/>
        <v>0</v>
      </c>
      <c r="AG658" s="726">
        <f t="shared" si="241"/>
        <v>0</v>
      </c>
      <c r="AH658" s="217">
        <f t="shared" si="229"/>
        <v>0</v>
      </c>
      <c r="AI658" s="236" t="s">
        <v>28</v>
      </c>
    </row>
    <row r="659" spans="2:35" hidden="1" x14ac:dyDescent="0.2">
      <c r="B659" s="135">
        <v>36</v>
      </c>
      <c r="C659" s="36"/>
      <c r="D659" s="36"/>
      <c r="E659" s="31"/>
      <c r="F659" s="193"/>
      <c r="G659" s="191"/>
      <c r="H659" s="191"/>
      <c r="I659" s="191"/>
      <c r="J659" s="191"/>
      <c r="K659" s="191"/>
      <c r="L659" s="191"/>
      <c r="M659" s="191"/>
      <c r="N659" s="191"/>
      <c r="O659" s="191"/>
      <c r="P659" s="191"/>
      <c r="Q659" s="57"/>
      <c r="R659" s="57"/>
      <c r="S659" s="59"/>
      <c r="T659" s="59"/>
      <c r="U659" s="59"/>
      <c r="V659" s="181">
        <f t="shared" si="230"/>
        <v>0</v>
      </c>
      <c r="W659" s="181">
        <f t="shared" si="231"/>
        <v>0</v>
      </c>
      <c r="X659" s="181">
        <f t="shared" si="232"/>
        <v>0</v>
      </c>
      <c r="Y659" s="181">
        <f t="shared" si="233"/>
        <v>0</v>
      </c>
      <c r="Z659" s="181">
        <f t="shared" si="234"/>
        <v>0</v>
      </c>
      <c r="AA659" s="181">
        <f t="shared" si="235"/>
        <v>0</v>
      </c>
      <c r="AB659" s="181">
        <f t="shared" si="236"/>
        <v>0</v>
      </c>
      <c r="AC659" s="181">
        <f t="shared" si="237"/>
        <v>0</v>
      </c>
      <c r="AD659" s="181">
        <f t="shared" si="238"/>
        <v>0</v>
      </c>
      <c r="AE659" s="181">
        <f t="shared" si="239"/>
        <v>0</v>
      </c>
      <c r="AF659" s="500">
        <f t="shared" si="240"/>
        <v>0</v>
      </c>
      <c r="AG659" s="726">
        <f t="shared" si="241"/>
        <v>0</v>
      </c>
      <c r="AH659" s="217">
        <f t="shared" si="229"/>
        <v>0</v>
      </c>
      <c r="AI659" s="236" t="s">
        <v>28</v>
      </c>
    </row>
    <row r="660" spans="2:35" hidden="1" x14ac:dyDescent="0.2">
      <c r="B660" s="135">
        <v>37</v>
      </c>
      <c r="C660" s="36"/>
      <c r="D660" s="36"/>
      <c r="E660" s="31"/>
      <c r="F660" s="193"/>
      <c r="G660" s="191"/>
      <c r="H660" s="191"/>
      <c r="I660" s="191"/>
      <c r="J660" s="191"/>
      <c r="K660" s="191"/>
      <c r="L660" s="191"/>
      <c r="M660" s="191"/>
      <c r="N660" s="191"/>
      <c r="O660" s="191"/>
      <c r="P660" s="191"/>
      <c r="Q660" s="57"/>
      <c r="R660" s="57"/>
      <c r="S660" s="59"/>
      <c r="T660" s="59"/>
      <c r="U660" s="59"/>
      <c r="V660" s="181">
        <f t="shared" si="230"/>
        <v>0</v>
      </c>
      <c r="W660" s="181">
        <f t="shared" si="231"/>
        <v>0</v>
      </c>
      <c r="X660" s="181">
        <f t="shared" si="232"/>
        <v>0</v>
      </c>
      <c r="Y660" s="181">
        <f t="shared" si="233"/>
        <v>0</v>
      </c>
      <c r="Z660" s="181">
        <f t="shared" si="234"/>
        <v>0</v>
      </c>
      <c r="AA660" s="181">
        <f t="shared" si="235"/>
        <v>0</v>
      </c>
      <c r="AB660" s="181">
        <f t="shared" si="236"/>
        <v>0</v>
      </c>
      <c r="AC660" s="181">
        <f t="shared" si="237"/>
        <v>0</v>
      </c>
      <c r="AD660" s="181">
        <f t="shared" si="238"/>
        <v>0</v>
      </c>
      <c r="AE660" s="181">
        <f t="shared" si="239"/>
        <v>0</v>
      </c>
      <c r="AF660" s="500">
        <f t="shared" si="240"/>
        <v>0</v>
      </c>
      <c r="AG660" s="726">
        <f t="shared" si="241"/>
        <v>0</v>
      </c>
      <c r="AH660" s="217">
        <f t="shared" si="229"/>
        <v>0</v>
      </c>
      <c r="AI660" s="236" t="s">
        <v>28</v>
      </c>
    </row>
    <row r="661" spans="2:35" hidden="1" x14ac:dyDescent="0.2">
      <c r="B661" s="135">
        <v>38</v>
      </c>
      <c r="C661" s="36"/>
      <c r="D661" s="36"/>
      <c r="E661" s="31"/>
      <c r="F661" s="193"/>
      <c r="G661" s="191"/>
      <c r="H661" s="191"/>
      <c r="I661" s="191"/>
      <c r="J661" s="191"/>
      <c r="K661" s="191"/>
      <c r="L661" s="191"/>
      <c r="M661" s="191"/>
      <c r="N661" s="191"/>
      <c r="O661" s="191"/>
      <c r="P661" s="191"/>
      <c r="Q661" s="57"/>
      <c r="R661" s="57"/>
      <c r="S661" s="59"/>
      <c r="T661" s="59"/>
      <c r="U661" s="59"/>
      <c r="V661" s="181">
        <f t="shared" si="230"/>
        <v>0</v>
      </c>
      <c r="W661" s="181">
        <f t="shared" si="231"/>
        <v>0</v>
      </c>
      <c r="X661" s="181">
        <f t="shared" si="232"/>
        <v>0</v>
      </c>
      <c r="Y661" s="181">
        <f t="shared" si="233"/>
        <v>0</v>
      </c>
      <c r="Z661" s="181">
        <f t="shared" si="234"/>
        <v>0</v>
      </c>
      <c r="AA661" s="181">
        <f t="shared" si="235"/>
        <v>0</v>
      </c>
      <c r="AB661" s="181">
        <f t="shared" si="236"/>
        <v>0</v>
      </c>
      <c r="AC661" s="181">
        <f t="shared" si="237"/>
        <v>0</v>
      </c>
      <c r="AD661" s="181">
        <f t="shared" si="238"/>
        <v>0</v>
      </c>
      <c r="AE661" s="181">
        <f t="shared" si="239"/>
        <v>0</v>
      </c>
      <c r="AF661" s="500">
        <f t="shared" si="240"/>
        <v>0</v>
      </c>
      <c r="AG661" s="726">
        <f t="shared" si="241"/>
        <v>0</v>
      </c>
      <c r="AH661" s="217">
        <f t="shared" si="229"/>
        <v>0</v>
      </c>
      <c r="AI661" s="236" t="s">
        <v>28</v>
      </c>
    </row>
    <row r="662" spans="2:35" hidden="1" x14ac:dyDescent="0.2">
      <c r="B662" s="135">
        <v>39</v>
      </c>
      <c r="C662" s="36"/>
      <c r="D662" s="36"/>
      <c r="E662" s="31"/>
      <c r="F662" s="193"/>
      <c r="G662" s="191"/>
      <c r="H662" s="191"/>
      <c r="I662" s="191"/>
      <c r="J662" s="191"/>
      <c r="K662" s="191"/>
      <c r="L662" s="191"/>
      <c r="M662" s="191"/>
      <c r="N662" s="191"/>
      <c r="O662" s="191"/>
      <c r="P662" s="191"/>
      <c r="Q662" s="57"/>
      <c r="R662" s="57"/>
      <c r="S662" s="59"/>
      <c r="T662" s="59"/>
      <c r="U662" s="59"/>
      <c r="V662" s="181">
        <f t="shared" si="230"/>
        <v>0</v>
      </c>
      <c r="W662" s="181">
        <f t="shared" si="231"/>
        <v>0</v>
      </c>
      <c r="X662" s="181">
        <f t="shared" si="232"/>
        <v>0</v>
      </c>
      <c r="Y662" s="181">
        <f t="shared" si="233"/>
        <v>0</v>
      </c>
      <c r="Z662" s="181">
        <f t="shared" si="234"/>
        <v>0</v>
      </c>
      <c r="AA662" s="181">
        <f t="shared" si="235"/>
        <v>0</v>
      </c>
      <c r="AB662" s="181">
        <f t="shared" si="236"/>
        <v>0</v>
      </c>
      <c r="AC662" s="181">
        <f t="shared" si="237"/>
        <v>0</v>
      </c>
      <c r="AD662" s="181">
        <f t="shared" si="238"/>
        <v>0</v>
      </c>
      <c r="AE662" s="181">
        <f t="shared" si="239"/>
        <v>0</v>
      </c>
      <c r="AF662" s="500">
        <f t="shared" si="240"/>
        <v>0</v>
      </c>
      <c r="AG662" s="726">
        <f t="shared" si="241"/>
        <v>0</v>
      </c>
      <c r="AH662" s="217">
        <f t="shared" si="229"/>
        <v>0</v>
      </c>
      <c r="AI662" s="236" t="s">
        <v>28</v>
      </c>
    </row>
    <row r="663" spans="2:35" hidden="1" x14ac:dyDescent="0.2">
      <c r="B663" s="135">
        <v>40</v>
      </c>
      <c r="C663" s="36"/>
      <c r="D663" s="36"/>
      <c r="E663" s="31"/>
      <c r="F663" s="193"/>
      <c r="G663" s="191"/>
      <c r="H663" s="191"/>
      <c r="I663" s="191"/>
      <c r="J663" s="191"/>
      <c r="K663" s="191"/>
      <c r="L663" s="191"/>
      <c r="M663" s="191"/>
      <c r="N663" s="191"/>
      <c r="O663" s="191"/>
      <c r="P663" s="191"/>
      <c r="Q663" s="57"/>
      <c r="R663" s="57"/>
      <c r="S663" s="59"/>
      <c r="T663" s="59"/>
      <c r="U663" s="59"/>
      <c r="V663" s="181">
        <f t="shared" si="230"/>
        <v>0</v>
      </c>
      <c r="W663" s="181">
        <f t="shared" si="231"/>
        <v>0</v>
      </c>
      <c r="X663" s="181">
        <f t="shared" si="232"/>
        <v>0</v>
      </c>
      <c r="Y663" s="181">
        <f t="shared" si="233"/>
        <v>0</v>
      </c>
      <c r="Z663" s="181">
        <f t="shared" si="234"/>
        <v>0</v>
      </c>
      <c r="AA663" s="181">
        <f t="shared" si="235"/>
        <v>0</v>
      </c>
      <c r="AB663" s="181">
        <f t="shared" si="236"/>
        <v>0</v>
      </c>
      <c r="AC663" s="181">
        <f t="shared" si="237"/>
        <v>0</v>
      </c>
      <c r="AD663" s="181">
        <f t="shared" si="238"/>
        <v>0</v>
      </c>
      <c r="AE663" s="181">
        <f t="shared" si="239"/>
        <v>0</v>
      </c>
      <c r="AF663" s="500">
        <f t="shared" si="240"/>
        <v>0</v>
      </c>
      <c r="AG663" s="726">
        <f t="shared" si="241"/>
        <v>0</v>
      </c>
      <c r="AH663" s="217">
        <f t="shared" si="229"/>
        <v>0</v>
      </c>
      <c r="AI663" s="236" t="s">
        <v>28</v>
      </c>
    </row>
    <row r="664" spans="2:35" hidden="1" x14ac:dyDescent="0.2">
      <c r="B664" s="135">
        <v>41</v>
      </c>
      <c r="C664" s="36"/>
      <c r="D664" s="36"/>
      <c r="E664" s="31"/>
      <c r="F664" s="193"/>
      <c r="G664" s="191"/>
      <c r="H664" s="191"/>
      <c r="I664" s="191"/>
      <c r="J664" s="191"/>
      <c r="K664" s="191"/>
      <c r="L664" s="191"/>
      <c r="M664" s="191"/>
      <c r="N664" s="191"/>
      <c r="O664" s="191"/>
      <c r="P664" s="191"/>
      <c r="Q664" s="57"/>
      <c r="R664" s="57"/>
      <c r="S664" s="59"/>
      <c r="T664" s="59"/>
      <c r="U664" s="59"/>
      <c r="V664" s="181">
        <f t="shared" si="230"/>
        <v>0</v>
      </c>
      <c r="W664" s="181">
        <f t="shared" si="231"/>
        <v>0</v>
      </c>
      <c r="X664" s="181">
        <f t="shared" si="232"/>
        <v>0</v>
      </c>
      <c r="Y664" s="181">
        <f t="shared" si="233"/>
        <v>0</v>
      </c>
      <c r="Z664" s="181">
        <f t="shared" si="234"/>
        <v>0</v>
      </c>
      <c r="AA664" s="181">
        <f t="shared" si="235"/>
        <v>0</v>
      </c>
      <c r="AB664" s="181">
        <f t="shared" si="236"/>
        <v>0</v>
      </c>
      <c r="AC664" s="181">
        <f t="shared" si="237"/>
        <v>0</v>
      </c>
      <c r="AD664" s="181">
        <f t="shared" si="238"/>
        <v>0</v>
      </c>
      <c r="AE664" s="181">
        <f t="shared" si="239"/>
        <v>0</v>
      </c>
      <c r="AF664" s="500">
        <f t="shared" si="240"/>
        <v>0</v>
      </c>
      <c r="AG664" s="726">
        <f t="shared" si="241"/>
        <v>0</v>
      </c>
      <c r="AH664" s="217">
        <f t="shared" si="229"/>
        <v>0</v>
      </c>
      <c r="AI664" s="236" t="s">
        <v>28</v>
      </c>
    </row>
    <row r="665" spans="2:35" hidden="1" x14ac:dyDescent="0.2">
      <c r="B665" s="135">
        <v>42</v>
      </c>
      <c r="C665" s="36"/>
      <c r="D665" s="36"/>
      <c r="E665" s="31"/>
      <c r="F665" s="193"/>
      <c r="G665" s="191"/>
      <c r="H665" s="191"/>
      <c r="I665" s="191"/>
      <c r="J665" s="191"/>
      <c r="K665" s="191"/>
      <c r="L665" s="191"/>
      <c r="M665" s="191"/>
      <c r="N665" s="191"/>
      <c r="O665" s="191"/>
      <c r="P665" s="191"/>
      <c r="Q665" s="57"/>
      <c r="R665" s="57"/>
      <c r="S665" s="59"/>
      <c r="T665" s="59"/>
      <c r="U665" s="59"/>
      <c r="V665" s="181">
        <f t="shared" si="230"/>
        <v>0</v>
      </c>
      <c r="W665" s="181">
        <f t="shared" si="231"/>
        <v>0</v>
      </c>
      <c r="X665" s="181">
        <f t="shared" si="232"/>
        <v>0</v>
      </c>
      <c r="Y665" s="181">
        <f t="shared" si="233"/>
        <v>0</v>
      </c>
      <c r="Z665" s="181">
        <f t="shared" si="234"/>
        <v>0</v>
      </c>
      <c r="AA665" s="181">
        <f t="shared" si="235"/>
        <v>0</v>
      </c>
      <c r="AB665" s="181">
        <f t="shared" si="236"/>
        <v>0</v>
      </c>
      <c r="AC665" s="181">
        <f t="shared" si="237"/>
        <v>0</v>
      </c>
      <c r="AD665" s="181">
        <f t="shared" si="238"/>
        <v>0</v>
      </c>
      <c r="AE665" s="181">
        <f t="shared" si="239"/>
        <v>0</v>
      </c>
      <c r="AF665" s="500">
        <f t="shared" si="240"/>
        <v>0</v>
      </c>
      <c r="AG665" s="726">
        <f t="shared" si="241"/>
        <v>0</v>
      </c>
      <c r="AH665" s="217">
        <f t="shared" si="229"/>
        <v>0</v>
      </c>
      <c r="AI665" s="236" t="s">
        <v>28</v>
      </c>
    </row>
    <row r="666" spans="2:35" hidden="1" x14ac:dyDescent="0.2">
      <c r="B666" s="135">
        <v>43</v>
      </c>
      <c r="C666" s="36"/>
      <c r="D666" s="36"/>
      <c r="E666" s="31"/>
      <c r="F666" s="193"/>
      <c r="G666" s="191"/>
      <c r="H666" s="191"/>
      <c r="I666" s="191"/>
      <c r="J666" s="191"/>
      <c r="K666" s="191"/>
      <c r="L666" s="191"/>
      <c r="M666" s="191"/>
      <c r="N666" s="191"/>
      <c r="O666" s="191"/>
      <c r="P666" s="191"/>
      <c r="Q666" s="57"/>
      <c r="R666" s="57"/>
      <c r="S666" s="59"/>
      <c r="T666" s="59"/>
      <c r="U666" s="59"/>
      <c r="V666" s="181">
        <f t="shared" si="230"/>
        <v>0</v>
      </c>
      <c r="W666" s="181">
        <f t="shared" si="231"/>
        <v>0</v>
      </c>
      <c r="X666" s="181">
        <f t="shared" si="232"/>
        <v>0</v>
      </c>
      <c r="Y666" s="181">
        <f t="shared" si="233"/>
        <v>0</v>
      </c>
      <c r="Z666" s="181">
        <f t="shared" si="234"/>
        <v>0</v>
      </c>
      <c r="AA666" s="181">
        <f t="shared" si="235"/>
        <v>0</v>
      </c>
      <c r="AB666" s="181">
        <f t="shared" si="236"/>
        <v>0</v>
      </c>
      <c r="AC666" s="181">
        <f t="shared" si="237"/>
        <v>0</v>
      </c>
      <c r="AD666" s="181">
        <f t="shared" si="238"/>
        <v>0</v>
      </c>
      <c r="AE666" s="181">
        <f t="shared" si="239"/>
        <v>0</v>
      </c>
      <c r="AF666" s="500">
        <f t="shared" si="240"/>
        <v>0</v>
      </c>
      <c r="AG666" s="726">
        <f t="shared" si="241"/>
        <v>0</v>
      </c>
      <c r="AH666" s="217">
        <f t="shared" si="229"/>
        <v>0</v>
      </c>
      <c r="AI666" s="236" t="s">
        <v>28</v>
      </c>
    </row>
    <row r="667" spans="2:35" hidden="1" x14ac:dyDescent="0.2">
      <c r="B667" s="135">
        <v>44</v>
      </c>
      <c r="C667" s="36"/>
      <c r="D667" s="36"/>
      <c r="E667" s="31"/>
      <c r="F667" s="193"/>
      <c r="G667" s="191"/>
      <c r="H667" s="191"/>
      <c r="I667" s="191"/>
      <c r="J667" s="191"/>
      <c r="K667" s="191"/>
      <c r="L667" s="191"/>
      <c r="M667" s="191"/>
      <c r="N667" s="191"/>
      <c r="O667" s="191"/>
      <c r="P667" s="191"/>
      <c r="Q667" s="57"/>
      <c r="R667" s="57"/>
      <c r="S667" s="59"/>
      <c r="T667" s="59"/>
      <c r="U667" s="59"/>
      <c r="V667" s="181">
        <f t="shared" si="230"/>
        <v>0</v>
      </c>
      <c r="W667" s="181">
        <f t="shared" si="231"/>
        <v>0</v>
      </c>
      <c r="X667" s="181">
        <f t="shared" si="232"/>
        <v>0</v>
      </c>
      <c r="Y667" s="181">
        <f t="shared" si="233"/>
        <v>0</v>
      </c>
      <c r="Z667" s="181">
        <f t="shared" si="234"/>
        <v>0</v>
      </c>
      <c r="AA667" s="181">
        <f t="shared" si="235"/>
        <v>0</v>
      </c>
      <c r="AB667" s="181">
        <f t="shared" si="236"/>
        <v>0</v>
      </c>
      <c r="AC667" s="181">
        <f t="shared" si="237"/>
        <v>0</v>
      </c>
      <c r="AD667" s="181">
        <f t="shared" si="238"/>
        <v>0</v>
      </c>
      <c r="AE667" s="181">
        <f t="shared" si="239"/>
        <v>0</v>
      </c>
      <c r="AF667" s="500">
        <f t="shared" si="240"/>
        <v>0</v>
      </c>
      <c r="AG667" s="726">
        <f t="shared" si="241"/>
        <v>0</v>
      </c>
      <c r="AH667" s="217">
        <f t="shared" si="229"/>
        <v>0</v>
      </c>
      <c r="AI667" s="236" t="s">
        <v>28</v>
      </c>
    </row>
    <row r="668" spans="2:35" hidden="1" x14ac:dyDescent="0.2">
      <c r="B668" s="135">
        <v>45</v>
      </c>
      <c r="C668" s="36"/>
      <c r="D668" s="36"/>
      <c r="E668" s="31"/>
      <c r="F668" s="193"/>
      <c r="G668" s="191"/>
      <c r="H668" s="191"/>
      <c r="I668" s="191"/>
      <c r="J668" s="191"/>
      <c r="K668" s="191"/>
      <c r="L668" s="191"/>
      <c r="M668" s="191"/>
      <c r="N668" s="191"/>
      <c r="O668" s="191"/>
      <c r="P668" s="191"/>
      <c r="Q668" s="57"/>
      <c r="R668" s="57"/>
      <c r="S668" s="59"/>
      <c r="T668" s="59"/>
      <c r="U668" s="59"/>
      <c r="V668" s="181">
        <f t="shared" si="230"/>
        <v>0</v>
      </c>
      <c r="W668" s="181">
        <f t="shared" si="231"/>
        <v>0</v>
      </c>
      <c r="X668" s="181">
        <f t="shared" si="232"/>
        <v>0</v>
      </c>
      <c r="Y668" s="181">
        <f t="shared" si="233"/>
        <v>0</v>
      </c>
      <c r="Z668" s="181">
        <f t="shared" si="234"/>
        <v>0</v>
      </c>
      <c r="AA668" s="181">
        <f t="shared" si="235"/>
        <v>0</v>
      </c>
      <c r="AB668" s="181">
        <f t="shared" si="236"/>
        <v>0</v>
      </c>
      <c r="AC668" s="181">
        <f t="shared" si="237"/>
        <v>0</v>
      </c>
      <c r="AD668" s="181">
        <f t="shared" si="238"/>
        <v>0</v>
      </c>
      <c r="AE668" s="181">
        <f t="shared" si="239"/>
        <v>0</v>
      </c>
      <c r="AF668" s="500">
        <f t="shared" si="240"/>
        <v>0</v>
      </c>
      <c r="AG668" s="726">
        <f t="shared" si="241"/>
        <v>0</v>
      </c>
      <c r="AH668" s="217">
        <f t="shared" si="229"/>
        <v>0</v>
      </c>
      <c r="AI668" s="236" t="s">
        <v>28</v>
      </c>
    </row>
    <row r="669" spans="2:35" hidden="1" x14ac:dyDescent="0.2">
      <c r="B669" s="135">
        <v>46</v>
      </c>
      <c r="C669" s="36"/>
      <c r="D669" s="36"/>
      <c r="E669" s="31"/>
      <c r="F669" s="193"/>
      <c r="G669" s="191"/>
      <c r="H669" s="191"/>
      <c r="I669" s="191"/>
      <c r="J669" s="191"/>
      <c r="K669" s="191"/>
      <c r="L669" s="191"/>
      <c r="M669" s="191"/>
      <c r="N669" s="191"/>
      <c r="O669" s="191"/>
      <c r="P669" s="191"/>
      <c r="Q669" s="57"/>
      <c r="R669" s="57"/>
      <c r="S669" s="59"/>
      <c r="T669" s="59"/>
      <c r="U669" s="59"/>
      <c r="V669" s="181">
        <f t="shared" si="230"/>
        <v>0</v>
      </c>
      <c r="W669" s="181">
        <f t="shared" si="231"/>
        <v>0</v>
      </c>
      <c r="X669" s="181">
        <f t="shared" si="232"/>
        <v>0</v>
      </c>
      <c r="Y669" s="181">
        <f t="shared" si="233"/>
        <v>0</v>
      </c>
      <c r="Z669" s="181">
        <f t="shared" si="234"/>
        <v>0</v>
      </c>
      <c r="AA669" s="181">
        <f t="shared" si="235"/>
        <v>0</v>
      </c>
      <c r="AB669" s="181">
        <f t="shared" si="236"/>
        <v>0</v>
      </c>
      <c r="AC669" s="181">
        <f t="shared" si="237"/>
        <v>0</v>
      </c>
      <c r="AD669" s="181">
        <f t="shared" si="238"/>
        <v>0</v>
      </c>
      <c r="AE669" s="181">
        <f t="shared" si="239"/>
        <v>0</v>
      </c>
      <c r="AF669" s="500">
        <f t="shared" si="240"/>
        <v>0</v>
      </c>
      <c r="AG669" s="726">
        <f t="shared" si="241"/>
        <v>0</v>
      </c>
      <c r="AH669" s="217">
        <f t="shared" si="229"/>
        <v>0</v>
      </c>
      <c r="AI669" s="236" t="s">
        <v>28</v>
      </c>
    </row>
    <row r="670" spans="2:35" hidden="1" x14ac:dyDescent="0.2">
      <c r="B670" s="135">
        <v>47</v>
      </c>
      <c r="C670" s="36"/>
      <c r="D670" s="36"/>
      <c r="E670" s="31"/>
      <c r="F670" s="193"/>
      <c r="G670" s="191"/>
      <c r="H670" s="191"/>
      <c r="I670" s="191"/>
      <c r="J670" s="191"/>
      <c r="K670" s="191"/>
      <c r="L670" s="191"/>
      <c r="M670" s="191"/>
      <c r="N670" s="191"/>
      <c r="O670" s="191"/>
      <c r="P670" s="191"/>
      <c r="Q670" s="57"/>
      <c r="R670" s="57"/>
      <c r="S670" s="59"/>
      <c r="T670" s="59"/>
      <c r="U670" s="59"/>
      <c r="V670" s="181">
        <f t="shared" si="230"/>
        <v>0</v>
      </c>
      <c r="W670" s="181">
        <f t="shared" si="231"/>
        <v>0</v>
      </c>
      <c r="X670" s="181">
        <f t="shared" si="232"/>
        <v>0</v>
      </c>
      <c r="Y670" s="181">
        <f t="shared" si="233"/>
        <v>0</v>
      </c>
      <c r="Z670" s="181">
        <f t="shared" si="234"/>
        <v>0</v>
      </c>
      <c r="AA670" s="181">
        <f t="shared" si="235"/>
        <v>0</v>
      </c>
      <c r="AB670" s="181">
        <f t="shared" si="236"/>
        <v>0</v>
      </c>
      <c r="AC670" s="181">
        <f t="shared" si="237"/>
        <v>0</v>
      </c>
      <c r="AD670" s="181">
        <f t="shared" si="238"/>
        <v>0</v>
      </c>
      <c r="AE670" s="181">
        <f t="shared" si="239"/>
        <v>0</v>
      </c>
      <c r="AF670" s="500">
        <f t="shared" si="240"/>
        <v>0</v>
      </c>
      <c r="AG670" s="726">
        <f t="shared" si="241"/>
        <v>0</v>
      </c>
      <c r="AH670" s="217">
        <f t="shared" si="229"/>
        <v>0</v>
      </c>
      <c r="AI670" s="236" t="s">
        <v>28</v>
      </c>
    </row>
    <row r="671" spans="2:35" hidden="1" x14ac:dyDescent="0.2">
      <c r="B671" s="135">
        <v>48</v>
      </c>
      <c r="C671" s="36"/>
      <c r="D671" s="36"/>
      <c r="E671" s="31"/>
      <c r="F671" s="193"/>
      <c r="G671" s="191"/>
      <c r="H671" s="191"/>
      <c r="I671" s="191"/>
      <c r="J671" s="191"/>
      <c r="K671" s="191"/>
      <c r="L671" s="191"/>
      <c r="M671" s="191"/>
      <c r="N671" s="191"/>
      <c r="O671" s="191"/>
      <c r="P671" s="191"/>
      <c r="Q671" s="57"/>
      <c r="R671" s="57"/>
      <c r="S671" s="59"/>
      <c r="T671" s="59"/>
      <c r="U671" s="59"/>
      <c r="V671" s="181">
        <f t="shared" si="230"/>
        <v>0</v>
      </c>
      <c r="W671" s="181">
        <f t="shared" si="231"/>
        <v>0</v>
      </c>
      <c r="X671" s="181">
        <f t="shared" si="232"/>
        <v>0</v>
      </c>
      <c r="Y671" s="181">
        <f t="shared" si="233"/>
        <v>0</v>
      </c>
      <c r="Z671" s="181">
        <f t="shared" si="234"/>
        <v>0</v>
      </c>
      <c r="AA671" s="181">
        <f t="shared" si="235"/>
        <v>0</v>
      </c>
      <c r="AB671" s="181">
        <f t="shared" si="236"/>
        <v>0</v>
      </c>
      <c r="AC671" s="181">
        <f t="shared" si="237"/>
        <v>0</v>
      </c>
      <c r="AD671" s="181">
        <f t="shared" si="238"/>
        <v>0</v>
      </c>
      <c r="AE671" s="181">
        <f t="shared" si="239"/>
        <v>0</v>
      </c>
      <c r="AF671" s="500">
        <f t="shared" si="240"/>
        <v>0</v>
      </c>
      <c r="AG671" s="726">
        <f t="shared" si="241"/>
        <v>0</v>
      </c>
      <c r="AH671" s="217">
        <f t="shared" si="229"/>
        <v>0</v>
      </c>
      <c r="AI671" s="236" t="s">
        <v>28</v>
      </c>
    </row>
    <row r="672" spans="2:35" hidden="1" x14ac:dyDescent="0.2">
      <c r="B672" s="135">
        <v>49</v>
      </c>
      <c r="C672" s="36"/>
      <c r="D672" s="36"/>
      <c r="E672" s="31"/>
      <c r="F672" s="193"/>
      <c r="G672" s="191"/>
      <c r="H672" s="191"/>
      <c r="I672" s="191"/>
      <c r="J672" s="191"/>
      <c r="K672" s="191"/>
      <c r="L672" s="191"/>
      <c r="M672" s="191"/>
      <c r="N672" s="191"/>
      <c r="O672" s="191"/>
      <c r="P672" s="191"/>
      <c r="Q672" s="57"/>
      <c r="R672" s="57"/>
      <c r="S672" s="59"/>
      <c r="T672" s="59"/>
      <c r="U672" s="59"/>
      <c r="V672" s="181">
        <f t="shared" si="230"/>
        <v>0</v>
      </c>
      <c r="W672" s="181">
        <f t="shared" si="231"/>
        <v>0</v>
      </c>
      <c r="X672" s="181">
        <f t="shared" si="232"/>
        <v>0</v>
      </c>
      <c r="Y672" s="181">
        <f t="shared" si="233"/>
        <v>0</v>
      </c>
      <c r="Z672" s="181">
        <f t="shared" si="234"/>
        <v>0</v>
      </c>
      <c r="AA672" s="181">
        <f t="shared" si="235"/>
        <v>0</v>
      </c>
      <c r="AB672" s="181">
        <f t="shared" si="236"/>
        <v>0</v>
      </c>
      <c r="AC672" s="181">
        <f t="shared" si="237"/>
        <v>0</v>
      </c>
      <c r="AD672" s="181">
        <f t="shared" si="238"/>
        <v>0</v>
      </c>
      <c r="AE672" s="181">
        <f t="shared" si="239"/>
        <v>0</v>
      </c>
      <c r="AF672" s="500">
        <f t="shared" si="240"/>
        <v>0</v>
      </c>
      <c r="AG672" s="726">
        <f t="shared" si="241"/>
        <v>0</v>
      </c>
      <c r="AH672" s="217">
        <f t="shared" si="229"/>
        <v>0</v>
      </c>
      <c r="AI672" s="236" t="s">
        <v>28</v>
      </c>
    </row>
    <row r="673" spans="1:35" hidden="1" x14ac:dyDescent="0.2">
      <c r="B673" s="135">
        <v>50</v>
      </c>
      <c r="C673" s="36"/>
      <c r="D673" s="36"/>
      <c r="E673" s="31"/>
      <c r="F673" s="193"/>
      <c r="G673" s="191"/>
      <c r="H673" s="191"/>
      <c r="I673" s="191"/>
      <c r="J673" s="191"/>
      <c r="K673" s="191"/>
      <c r="L673" s="191"/>
      <c r="M673" s="191"/>
      <c r="N673" s="191"/>
      <c r="O673" s="191"/>
      <c r="P673" s="191"/>
      <c r="Q673" s="57"/>
      <c r="R673" s="57"/>
      <c r="S673" s="59"/>
      <c r="T673" s="59"/>
      <c r="U673" s="59"/>
      <c r="V673" s="181">
        <f t="shared" si="230"/>
        <v>0</v>
      </c>
      <c r="W673" s="181">
        <f t="shared" si="231"/>
        <v>0</v>
      </c>
      <c r="X673" s="181">
        <f t="shared" si="232"/>
        <v>0</v>
      </c>
      <c r="Y673" s="181">
        <f t="shared" si="233"/>
        <v>0</v>
      </c>
      <c r="Z673" s="181">
        <f t="shared" si="234"/>
        <v>0</v>
      </c>
      <c r="AA673" s="181">
        <f t="shared" si="235"/>
        <v>0</v>
      </c>
      <c r="AB673" s="181">
        <f t="shared" si="236"/>
        <v>0</v>
      </c>
      <c r="AC673" s="181">
        <f t="shared" si="237"/>
        <v>0</v>
      </c>
      <c r="AD673" s="181">
        <f t="shared" si="238"/>
        <v>0</v>
      </c>
      <c r="AE673" s="181">
        <f t="shared" si="239"/>
        <v>0</v>
      </c>
      <c r="AF673" s="500">
        <f t="shared" si="240"/>
        <v>0</v>
      </c>
      <c r="AG673" s="726">
        <f t="shared" si="241"/>
        <v>0</v>
      </c>
      <c r="AH673" s="217">
        <f t="shared" si="229"/>
        <v>0</v>
      </c>
      <c r="AI673" s="236" t="s">
        <v>28</v>
      </c>
    </row>
    <row r="674" spans="1:35" s="571" customFormat="1" ht="21.75" customHeight="1" collapsed="1" x14ac:dyDescent="0.2">
      <c r="A674" s="108" t="s">
        <v>447</v>
      </c>
      <c r="B674" s="96"/>
      <c r="C674" s="97"/>
      <c r="D674" s="97"/>
      <c r="E674" s="97"/>
      <c r="F674" s="194"/>
      <c r="G674" s="192"/>
      <c r="H674" s="192"/>
      <c r="I674" s="192"/>
      <c r="J674" s="192"/>
      <c r="K674" s="192"/>
      <c r="L674" s="192"/>
      <c r="M674" s="192"/>
      <c r="N674" s="192"/>
      <c r="O674" s="192"/>
      <c r="P674" s="192"/>
      <c r="Q674" s="97"/>
      <c r="R674" s="97"/>
      <c r="S674" s="97"/>
      <c r="T674" s="97"/>
      <c r="U674" s="97"/>
      <c r="AF674" s="500"/>
      <c r="AG674" s="98"/>
      <c r="AI674" s="237" t="s">
        <v>79</v>
      </c>
    </row>
    <row r="675" spans="1:35" s="574" customFormat="1" ht="15.75" hidden="1" customHeight="1" x14ac:dyDescent="0.25">
      <c r="A675" s="573"/>
      <c r="B675" s="127" t="s">
        <v>65</v>
      </c>
      <c r="C675" s="127"/>
      <c r="D675" s="127"/>
      <c r="E675" s="127"/>
      <c r="F675" s="127"/>
      <c r="G675" s="128"/>
      <c r="H675" s="128"/>
      <c r="I675" s="128"/>
      <c r="J675" s="128"/>
      <c r="K675" s="128"/>
      <c r="L675" s="128"/>
      <c r="M675" s="128"/>
      <c r="N675" s="128"/>
      <c r="O675" s="128"/>
      <c r="P675" s="128"/>
      <c r="Q675" s="127"/>
      <c r="R675" s="129"/>
      <c r="S675" s="129"/>
      <c r="T675" s="129"/>
      <c r="U675" s="129"/>
      <c r="V675" s="85">
        <f t="shared" ref="V675:AF675" si="242">SUM(V676:V677)</f>
        <v>0</v>
      </c>
      <c r="W675" s="85">
        <f t="shared" si="242"/>
        <v>0</v>
      </c>
      <c r="X675" s="85">
        <f t="shared" si="242"/>
        <v>0</v>
      </c>
      <c r="Y675" s="85">
        <f t="shared" si="242"/>
        <v>0</v>
      </c>
      <c r="Z675" s="85">
        <f t="shared" si="242"/>
        <v>0</v>
      </c>
      <c r="AA675" s="85">
        <f t="shared" si="242"/>
        <v>0</v>
      </c>
      <c r="AB675" s="85">
        <f t="shared" si="242"/>
        <v>0</v>
      </c>
      <c r="AC675" s="85">
        <f t="shared" si="242"/>
        <v>0</v>
      </c>
      <c r="AD675" s="85">
        <f t="shared" si="242"/>
        <v>0</v>
      </c>
      <c r="AE675" s="85">
        <f t="shared" si="242"/>
        <v>0</v>
      </c>
      <c r="AF675" s="595">
        <f t="shared" si="242"/>
        <v>0</v>
      </c>
      <c r="AG675" s="130"/>
      <c r="AH675" s="130"/>
      <c r="AI675" s="235"/>
    </row>
    <row r="676" spans="1:35" s="576" customFormat="1" hidden="1" x14ac:dyDescent="0.2">
      <c r="A676" s="575"/>
      <c r="B676" s="575"/>
      <c r="C676" s="575"/>
      <c r="D676" s="575" t="s">
        <v>34</v>
      </c>
      <c r="E676" s="575" t="s">
        <v>5</v>
      </c>
      <c r="F676" s="575"/>
      <c r="G676" s="575"/>
      <c r="H676" s="575"/>
      <c r="I676" s="575"/>
      <c r="J676" s="575"/>
      <c r="K676" s="575"/>
      <c r="L676" s="575"/>
      <c r="M676" s="575"/>
      <c r="N676" s="575"/>
      <c r="O676" s="575"/>
      <c r="P676" s="575"/>
      <c r="Q676" s="575"/>
      <c r="R676" s="575"/>
      <c r="S676" s="575"/>
      <c r="T676" s="575"/>
      <c r="U676" s="575"/>
      <c r="V676" s="85">
        <f t="shared" ref="V676:AE676" si="243">(SUM(V$7:V$673)/2-SUMIFS(V$7:V$673,$AI$7:$AI$673,"Sub-awards"))*IDC_primary</f>
        <v>0</v>
      </c>
      <c r="W676" s="85">
        <f t="shared" si="243"/>
        <v>0</v>
      </c>
      <c r="X676" s="85">
        <f t="shared" si="243"/>
        <v>0</v>
      </c>
      <c r="Y676" s="85">
        <f>(SUM(Y$7:Y$673)/2-SUMIFS(Y$7:Y$673,$AI$7:$AI$673,"Sub-awards"))*IDC_primary</f>
        <v>0</v>
      </c>
      <c r="Z676" s="85">
        <f t="shared" si="243"/>
        <v>0</v>
      </c>
      <c r="AA676" s="85">
        <f t="shared" si="243"/>
        <v>0</v>
      </c>
      <c r="AB676" s="85">
        <f t="shared" si="243"/>
        <v>0</v>
      </c>
      <c r="AC676" s="85">
        <f t="shared" si="243"/>
        <v>0</v>
      </c>
      <c r="AD676" s="85">
        <f t="shared" si="243"/>
        <v>0</v>
      </c>
      <c r="AE676" s="85">
        <f t="shared" si="243"/>
        <v>0</v>
      </c>
      <c r="AF676" s="595">
        <f>SUM(V676:AE676)</f>
        <v>0</v>
      </c>
      <c r="AG676" s="575"/>
      <c r="AH676" s="575"/>
      <c r="AI676" s="561" t="s">
        <v>65</v>
      </c>
    </row>
    <row r="677" spans="1:35" s="576" customFormat="1" hidden="1" x14ac:dyDescent="0.2">
      <c r="A677" s="575"/>
      <c r="B677" s="575"/>
      <c r="C677" s="575"/>
      <c r="D677" s="575" t="s">
        <v>35</v>
      </c>
      <c r="E677" s="575" t="s">
        <v>5</v>
      </c>
      <c r="F677" s="575"/>
      <c r="G677" s="575"/>
      <c r="H677" s="575"/>
      <c r="I677" s="575"/>
      <c r="J677" s="575"/>
      <c r="K677" s="575"/>
      <c r="L677" s="575"/>
      <c r="M677" s="575"/>
      <c r="N677" s="575"/>
      <c r="O677" s="575"/>
      <c r="P677" s="575"/>
      <c r="Q677" s="575"/>
      <c r="R677" s="575"/>
      <c r="S677" s="575"/>
      <c r="T677" s="575"/>
      <c r="U677" s="575"/>
      <c r="V677" s="85">
        <f t="shared" ref="V677:AE677" si="244">SUMIFS(V$7:V$673,$AI$7:$AI$673,"Sub-awards")*IDC_sub</f>
        <v>0</v>
      </c>
      <c r="W677" s="85">
        <f t="shared" si="244"/>
        <v>0</v>
      </c>
      <c r="X677" s="85">
        <f t="shared" si="244"/>
        <v>0</v>
      </c>
      <c r="Y677" s="85">
        <f t="shared" si="244"/>
        <v>0</v>
      </c>
      <c r="Z677" s="85">
        <f t="shared" si="244"/>
        <v>0</v>
      </c>
      <c r="AA677" s="85">
        <f t="shared" si="244"/>
        <v>0</v>
      </c>
      <c r="AB677" s="85">
        <f t="shared" si="244"/>
        <v>0</v>
      </c>
      <c r="AC677" s="85">
        <f t="shared" si="244"/>
        <v>0</v>
      </c>
      <c r="AD677" s="85">
        <f t="shared" si="244"/>
        <v>0</v>
      </c>
      <c r="AE677" s="85">
        <f t="shared" si="244"/>
        <v>0</v>
      </c>
      <c r="AF677" s="595">
        <f t="shared" ref="AF677" si="245">SUM(V677:AE677)</f>
        <v>0</v>
      </c>
      <c r="AG677" s="575"/>
      <c r="AH677" s="575"/>
      <c r="AI677" s="561" t="s">
        <v>65</v>
      </c>
    </row>
  </sheetData>
  <mergeCells count="6">
    <mergeCell ref="B622:D622"/>
    <mergeCell ref="B7:D7"/>
    <mergeCell ref="B210:D210"/>
    <mergeCell ref="B313:D313"/>
    <mergeCell ref="B366:D366"/>
    <mergeCell ref="B419:D419"/>
  </mergeCells>
  <conditionalFormatting sqref="B4">
    <cfRule type="expression" dxfId="47" priority="1" stopIfTrue="1">
      <formula>(multiple_funders="No")</formula>
    </cfRule>
  </conditionalFormatting>
  <dataValidations count="3">
    <dataValidation type="custom" allowBlank="1" showInputMessage="1" showErrorMessage="1" sqref="A312:U314 A621:U623 C8:P8 A418:U420 A365:U367 F674 A1:U5 A209:U211 R8:S8 V1:AI677">
      <formula1>"'"</formula1>
    </dataValidation>
    <dataValidation type="custom" showInputMessage="1" showErrorMessage="1" sqref="F624:F673">
      <formula1>"'"</formula1>
    </dataValidation>
    <dataValidation type="list" allowBlank="1" showInputMessage="1" showErrorMessage="1" sqref="C624:C673 C421:C620 C368:C417 C315:C364 C212:C311 C9:C208">
      <formula1>Outcome_Output_List</formula1>
    </dataValidation>
  </dataValidations>
  <pageMargins left="0.7" right="0.7" top="0.75" bottom="0.75" header="0.3" footer="0.3"/>
  <pageSetup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 id="{52504273-FBC7-474D-9AD0-E9CDD69803DF}">
            <xm:f>('General Information'!$E$57=Config!$B$35)</xm:f>
            <x14:dxf>
              <font>
                <color theme="0" tint="-0.34998626667073579"/>
              </font>
              <fill>
                <patternFill>
                  <bgColor theme="0"/>
                </patternFill>
              </fill>
            </x14:dxf>
          </x14:cfRule>
          <xm:sqref>C1:C1048576</xm:sqref>
        </x14:conditionalFormatting>
        <x14:conditionalFormatting xmlns:xm="http://schemas.microsoft.com/office/excel/2006/main">
          <x14:cfRule type="expression" priority="2" id="{46212BA7-1FB6-4376-827B-7E4D355DA748}">
            <xm:f>(AND((RIGHT(CELL("filename",A1),LEN(CELL("filename",A1))-FIND("]",CELL("filename",A1)))="Budget Details"),'General Information'!$E$59=Config!$B$41,VLOOKUP('General Information'!$E$61,Config!$B$43:$D$52,3,FALSE)&gt;=(COLUMN(G2)-6)))</xm:f>
            <x14:dxf>
              <font>
                <color theme="0" tint="-0.34998626667073579"/>
              </font>
            </x14:dxf>
          </x14:cfRule>
          <xm:sqref>G2:P1048576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Config!$B$57:$B$58</xm:f>
          </x14:formula1>
          <xm:sqref>Q624:Q673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3300"/>
    <pageSetUpPr autoPageBreaks="0" fitToPage="1"/>
  </sheetPr>
  <dimension ref="A1:FL114"/>
  <sheetViews>
    <sheetView showGridLines="0" zoomScale="90" zoomScaleNormal="90" workbookViewId="0">
      <pane xSplit="3" ySplit="8" topLeftCell="D9" activePane="bottomRight" state="frozen"/>
      <selection pane="topRight" activeCell="E1" sqref="E1"/>
      <selection pane="bottomLeft" activeCell="A4" sqref="A4"/>
      <selection pane="bottomRight"/>
    </sheetView>
  </sheetViews>
  <sheetFormatPr defaultColWidth="9.140625" defaultRowHeight="14.25" outlineLevelRow="1" outlineLevelCol="2" x14ac:dyDescent="0.2"/>
  <cols>
    <col min="1" max="1" width="3.7109375" style="42" customWidth="1"/>
    <col min="2" max="2" width="4.7109375" style="42" customWidth="1"/>
    <col min="3" max="3" width="35.28515625" style="42" customWidth="1"/>
    <col min="4" max="4" width="3.7109375" style="220" customWidth="1"/>
    <col min="5" max="9" width="15.7109375" style="42" customWidth="1" outlineLevel="1"/>
    <col min="10" max="14" width="15.7109375" style="42" hidden="1" customWidth="1" outlineLevel="2"/>
    <col min="15" max="15" width="14.28515625" style="42" customWidth="1" outlineLevel="1" collapsed="1"/>
    <col min="16" max="16" width="12.28515625" style="42" customWidth="1" outlineLevel="1"/>
    <col min="17" max="17" width="2.7109375" style="220" customWidth="1"/>
    <col min="18" max="18" width="3.7109375" style="220" customWidth="1"/>
    <col min="19" max="23" width="15.7109375" style="42" customWidth="1" outlineLevel="1"/>
    <col min="24" max="28" width="15.7109375" style="42" hidden="1" customWidth="1" outlineLevel="2"/>
    <col min="29" max="29" width="14.28515625" style="42" customWidth="1" outlineLevel="1" collapsed="1"/>
    <col min="30" max="31" width="11.7109375" style="42" customWidth="1" outlineLevel="1"/>
    <col min="32" max="32" width="2.7109375" style="220" customWidth="1"/>
    <col min="33" max="33" width="3.7109375" style="220" customWidth="1"/>
    <col min="34" max="38" width="15.7109375" style="42" hidden="1" customWidth="1" outlineLevel="1"/>
    <col min="39" max="43" width="15.7109375" style="42" hidden="1" customWidth="1" outlineLevel="2"/>
    <col min="44" max="44" width="14.28515625" style="42" hidden="1" customWidth="1" outlineLevel="1" collapsed="1"/>
    <col min="45" max="46" width="11.7109375" style="42" hidden="1" customWidth="1" outlineLevel="1"/>
    <col min="47" max="47" width="2.7109375" style="42" customWidth="1" collapsed="1"/>
    <col min="48" max="48" width="3.7109375" style="220" customWidth="1"/>
    <col min="49" max="53" width="15.7109375" style="42" hidden="1" customWidth="1" outlineLevel="1"/>
    <col min="54" max="58" width="15.7109375" style="42" hidden="1" customWidth="1" outlineLevel="2"/>
    <col min="59" max="59" width="14.28515625" style="42" hidden="1" customWidth="1" outlineLevel="1" collapsed="1"/>
    <col min="60" max="61" width="11.7109375" style="42" hidden="1" customWidth="1" outlineLevel="1"/>
    <col min="62" max="62" width="2.7109375" style="42" customWidth="1" collapsed="1"/>
    <col min="63" max="63" width="3.7109375" style="220" customWidth="1"/>
    <col min="64" max="68" width="15.7109375" style="42" hidden="1" customWidth="1" outlineLevel="1"/>
    <col min="69" max="73" width="15.7109375" style="42" hidden="1" customWidth="1" outlineLevel="2"/>
    <col min="74" max="74" width="14.28515625" style="42" hidden="1" customWidth="1" outlineLevel="1" collapsed="1"/>
    <col min="75" max="76" width="11.7109375" style="42" hidden="1" customWidth="1" outlineLevel="1"/>
    <col min="77" max="77" width="2.7109375" style="42" customWidth="1" collapsed="1"/>
    <col min="78" max="78" width="3.7109375" style="220" customWidth="1"/>
    <col min="79" max="84" width="15.7109375" style="42" hidden="1" customWidth="1" outlineLevel="1"/>
    <col min="85" max="88" width="15.7109375" style="42" hidden="1" customWidth="1" outlineLevel="2"/>
    <col min="89" max="89" width="14.28515625" style="42" hidden="1" customWidth="1" outlineLevel="1" collapsed="1"/>
    <col min="90" max="91" width="11.7109375" style="42" hidden="1" customWidth="1" outlineLevel="1"/>
    <col min="92" max="92" width="2.7109375" style="42" customWidth="1" collapsed="1"/>
    <col min="93" max="93" width="3.7109375" style="220" customWidth="1"/>
    <col min="94" max="103" width="15.7109375" style="42" hidden="1" customWidth="1" outlineLevel="1"/>
    <col min="104" max="104" width="14.28515625" style="42" hidden="1" customWidth="1" outlineLevel="1"/>
    <col min="105" max="106" width="11.7109375" style="42" hidden="1" customWidth="1" outlineLevel="1"/>
    <col min="107" max="107" width="2.7109375" style="42" customWidth="1" collapsed="1"/>
    <col min="108" max="108" width="3.7109375" style="220" customWidth="1"/>
    <col min="109" max="118" width="15.7109375" style="42" hidden="1" customWidth="1" outlineLevel="1"/>
    <col min="119" max="119" width="14.28515625" style="42" hidden="1" customWidth="1" outlineLevel="1"/>
    <col min="120" max="121" width="11.7109375" style="42" hidden="1" customWidth="1" outlineLevel="1"/>
    <col min="122" max="122" width="2.7109375" style="42" customWidth="1" collapsed="1"/>
    <col min="123" max="123" width="3.7109375" style="220" customWidth="1"/>
    <col min="124" max="133" width="15.7109375" style="42" hidden="1" customWidth="1" outlineLevel="1"/>
    <col min="134" max="134" width="14.28515625" style="42" hidden="1" customWidth="1" outlineLevel="1"/>
    <col min="135" max="136" width="11.7109375" style="42" hidden="1" customWidth="1" outlineLevel="1"/>
    <col min="137" max="137" width="2.7109375" style="42" customWidth="1" collapsed="1"/>
    <col min="138" max="138" width="3.7109375" style="220" customWidth="1"/>
    <col min="139" max="148" width="15.7109375" style="42" hidden="1" customWidth="1" outlineLevel="1"/>
    <col min="149" max="149" width="14.28515625" style="42" hidden="1" customWidth="1" outlineLevel="1"/>
    <col min="150" max="151" width="11.7109375" style="42" hidden="1" customWidth="1" outlineLevel="1"/>
    <col min="152" max="152" width="2.7109375" style="42" customWidth="1" collapsed="1"/>
    <col min="153" max="153" width="3.7109375" style="220" customWidth="1"/>
    <col min="154" max="163" width="15.7109375" style="42" hidden="1" customWidth="1" outlineLevel="1"/>
    <col min="164" max="164" width="14.28515625" style="42" hidden="1" customWidth="1" outlineLevel="1"/>
    <col min="165" max="166" width="11.7109375" style="42" hidden="1" customWidth="1" outlineLevel="1"/>
    <col min="167" max="167" width="2.7109375" style="42" customWidth="1" collapsed="1"/>
    <col min="168" max="16384" width="9.140625" style="42"/>
  </cols>
  <sheetData>
    <row r="1" spans="1:168" s="80" customFormat="1" ht="20.25" x14ac:dyDescent="0.3">
      <c r="A1" s="905" t="s">
        <v>314</v>
      </c>
      <c r="B1" s="212"/>
      <c r="C1" s="212"/>
      <c r="D1" s="212"/>
      <c r="E1" s="212"/>
      <c r="F1" s="212"/>
      <c r="G1" s="214"/>
      <c r="H1" s="214"/>
      <c r="I1" s="214"/>
      <c r="J1" s="214"/>
      <c r="K1" s="214"/>
      <c r="L1" s="214"/>
      <c r="M1" s="214"/>
      <c r="N1" s="214"/>
      <c r="O1" s="214"/>
      <c r="P1" s="214"/>
      <c r="Q1" s="220"/>
      <c r="AF1" s="220"/>
    </row>
    <row r="2" spans="1:168" s="1" customFormat="1" ht="46.5" customHeight="1" x14ac:dyDescent="0.2">
      <c r="B2" s="43"/>
      <c r="C2" s="271" t="s">
        <v>461</v>
      </c>
      <c r="D2" s="68" t="s">
        <v>0</v>
      </c>
      <c r="E2" s="169" t="s">
        <v>0</v>
      </c>
      <c r="F2" s="170"/>
      <c r="G2" s="170"/>
      <c r="H2" s="65"/>
      <c r="I2" s="65"/>
      <c r="J2" s="65"/>
      <c r="K2" s="66"/>
      <c r="L2" s="66"/>
      <c r="M2" s="66"/>
      <c r="N2" s="66"/>
      <c r="O2" s="65"/>
      <c r="P2" s="67"/>
      <c r="Q2" s="220"/>
      <c r="R2" s="159" t="s">
        <v>12</v>
      </c>
      <c r="S2" s="160" t="s">
        <v>42</v>
      </c>
      <c r="T2" s="161"/>
      <c r="U2" s="161"/>
      <c r="V2" s="161"/>
      <c r="W2" s="161"/>
      <c r="X2" s="161"/>
      <c r="Y2" s="162"/>
      <c r="Z2" s="162"/>
      <c r="AA2" s="162"/>
      <c r="AB2" s="162"/>
      <c r="AC2" s="161"/>
      <c r="AD2" s="161"/>
      <c r="AE2" s="163"/>
      <c r="AF2" s="220"/>
      <c r="AG2" s="159" t="s">
        <v>14</v>
      </c>
      <c r="AH2" s="160" t="s">
        <v>43</v>
      </c>
      <c r="AI2" s="161"/>
      <c r="AJ2" s="161"/>
      <c r="AK2" s="161"/>
      <c r="AL2" s="161"/>
      <c r="AM2" s="161"/>
      <c r="AN2" s="162"/>
      <c r="AO2" s="162"/>
      <c r="AP2" s="162"/>
      <c r="AQ2" s="162"/>
      <c r="AR2" s="161"/>
      <c r="AS2" s="161"/>
      <c r="AT2" s="163"/>
      <c r="AV2" s="159" t="s">
        <v>15</v>
      </c>
      <c r="AW2" s="160" t="s">
        <v>213</v>
      </c>
      <c r="AX2" s="161"/>
      <c r="AY2" s="161"/>
      <c r="AZ2" s="161"/>
      <c r="BA2" s="161"/>
      <c r="BB2" s="161"/>
      <c r="BC2" s="162"/>
      <c r="BD2" s="162"/>
      <c r="BE2" s="162"/>
      <c r="BF2" s="162"/>
      <c r="BG2" s="161"/>
      <c r="BH2" s="161"/>
      <c r="BI2" s="163"/>
      <c r="BK2" s="159" t="s">
        <v>16</v>
      </c>
      <c r="BL2" s="160" t="s">
        <v>214</v>
      </c>
      <c r="BM2" s="161"/>
      <c r="BN2" s="161"/>
      <c r="BO2" s="161"/>
      <c r="BP2" s="161"/>
      <c r="BQ2" s="161"/>
      <c r="BR2" s="162"/>
      <c r="BS2" s="162"/>
      <c r="BT2" s="162"/>
      <c r="BU2" s="162"/>
      <c r="BV2" s="161"/>
      <c r="BW2" s="161"/>
      <c r="BX2" s="163"/>
      <c r="BZ2" s="159" t="s">
        <v>17</v>
      </c>
      <c r="CA2" s="160" t="s">
        <v>215</v>
      </c>
      <c r="CB2" s="161"/>
      <c r="CC2" s="161"/>
      <c r="CD2" s="161"/>
      <c r="CE2" s="161"/>
      <c r="CF2" s="161"/>
      <c r="CG2" s="162"/>
      <c r="CH2" s="162"/>
      <c r="CI2" s="162"/>
      <c r="CJ2" s="162"/>
      <c r="CK2" s="161"/>
      <c r="CL2" s="161"/>
      <c r="CM2" s="163"/>
      <c r="CO2" s="159" t="s">
        <v>18</v>
      </c>
      <c r="CP2" s="160" t="s">
        <v>216</v>
      </c>
      <c r="CQ2" s="161"/>
      <c r="CR2" s="161"/>
      <c r="CS2" s="161"/>
      <c r="CT2" s="161"/>
      <c r="CU2" s="161"/>
      <c r="CV2" s="162"/>
      <c r="CW2" s="162"/>
      <c r="CX2" s="162"/>
      <c r="CY2" s="162"/>
      <c r="CZ2" s="161"/>
      <c r="DA2" s="161"/>
      <c r="DB2" s="163"/>
      <c r="DD2" s="159" t="s">
        <v>19</v>
      </c>
      <c r="DE2" s="160" t="s">
        <v>217</v>
      </c>
      <c r="DF2" s="161"/>
      <c r="DG2" s="161"/>
      <c r="DH2" s="161"/>
      <c r="DI2" s="161"/>
      <c r="DJ2" s="161"/>
      <c r="DK2" s="162"/>
      <c r="DL2" s="162"/>
      <c r="DM2" s="162"/>
      <c r="DN2" s="162"/>
      <c r="DO2" s="161"/>
      <c r="DP2" s="161"/>
      <c r="DQ2" s="163"/>
      <c r="DS2" s="159" t="s">
        <v>29</v>
      </c>
      <c r="DT2" s="160" t="s">
        <v>218</v>
      </c>
      <c r="DU2" s="161"/>
      <c r="DV2" s="161"/>
      <c r="DW2" s="161"/>
      <c r="DX2" s="161"/>
      <c r="DY2" s="161"/>
      <c r="DZ2" s="162"/>
      <c r="EA2" s="162"/>
      <c r="EB2" s="162"/>
      <c r="EC2" s="162"/>
      <c r="ED2" s="161"/>
      <c r="EE2" s="161"/>
      <c r="EF2" s="163"/>
      <c r="EH2" s="159" t="s">
        <v>30</v>
      </c>
      <c r="EI2" s="160" t="s">
        <v>219</v>
      </c>
      <c r="EJ2" s="161"/>
      <c r="EK2" s="161"/>
      <c r="EL2" s="161"/>
      <c r="EM2" s="161"/>
      <c r="EN2" s="161"/>
      <c r="EO2" s="162"/>
      <c r="EP2" s="162"/>
      <c r="EQ2" s="162"/>
      <c r="ER2" s="162"/>
      <c r="ES2" s="161"/>
      <c r="ET2" s="161"/>
      <c r="EU2" s="163"/>
      <c r="EW2" s="736" t="s">
        <v>31</v>
      </c>
      <c r="EX2" s="160" t="s">
        <v>220</v>
      </c>
      <c r="EY2" s="161"/>
      <c r="EZ2" s="161"/>
      <c r="FA2" s="161"/>
      <c r="FB2" s="161"/>
      <c r="FC2" s="161"/>
      <c r="FD2" s="162"/>
      <c r="FE2" s="162"/>
      <c r="FF2" s="162"/>
      <c r="FG2" s="162"/>
      <c r="FH2" s="161"/>
      <c r="FI2" s="161"/>
      <c r="FJ2" s="163"/>
    </row>
    <row r="3" spans="1:168" x14ac:dyDescent="0.2">
      <c r="E3" s="171" t="s">
        <v>8</v>
      </c>
      <c r="F3" s="838" t="str">
        <f>IF('General Information'!E5="","",'General Information'!E5)</f>
        <v/>
      </c>
      <c r="G3" s="839"/>
      <c r="H3" s="83"/>
      <c r="I3" s="83"/>
      <c r="J3" s="83"/>
      <c r="K3" s="82"/>
      <c r="L3" s="82"/>
      <c r="M3" s="82"/>
      <c r="N3" s="82"/>
      <c r="O3" s="83"/>
      <c r="S3" s="84" t="s">
        <v>8</v>
      </c>
      <c r="T3" s="837"/>
      <c r="U3" s="837"/>
      <c r="V3" s="84" t="s">
        <v>64</v>
      </c>
      <c r="W3" s="735"/>
      <c r="X3" s="83"/>
      <c r="Y3" s="82"/>
      <c r="Z3" s="82"/>
      <c r="AA3" s="82"/>
      <c r="AB3" s="82"/>
      <c r="AC3" s="83"/>
      <c r="AD3" s="83"/>
      <c r="AH3" s="84" t="s">
        <v>8</v>
      </c>
      <c r="AI3" s="837"/>
      <c r="AJ3" s="837"/>
      <c r="AK3" s="84" t="s">
        <v>64</v>
      </c>
      <c r="AL3" s="735" t="str">
        <f>end_period_2</f>
        <v/>
      </c>
      <c r="AM3" s="83"/>
      <c r="AN3" s="82"/>
      <c r="AO3" s="82"/>
      <c r="AP3" s="82"/>
      <c r="AQ3" s="82"/>
      <c r="AR3" s="83"/>
      <c r="AS3" s="83"/>
      <c r="AW3" s="84" t="s">
        <v>8</v>
      </c>
      <c r="AX3" s="837"/>
      <c r="AY3" s="837"/>
      <c r="AZ3" s="84" t="s">
        <v>64</v>
      </c>
      <c r="BA3" s="735" t="str">
        <f>end_period_3</f>
        <v/>
      </c>
      <c r="BB3" s="83"/>
      <c r="BC3" s="82"/>
      <c r="BD3" s="82"/>
      <c r="BE3" s="82"/>
      <c r="BF3" s="82"/>
      <c r="BG3" s="83"/>
      <c r="BH3" s="83"/>
      <c r="BL3" s="84" t="s">
        <v>8</v>
      </c>
      <c r="BM3" s="837"/>
      <c r="BN3" s="837"/>
      <c r="BO3" s="84" t="s">
        <v>64</v>
      </c>
      <c r="BP3" s="735"/>
      <c r="BQ3" s="83"/>
      <c r="BR3" s="82"/>
      <c r="BS3" s="82"/>
      <c r="BT3" s="82"/>
      <c r="BU3" s="82"/>
      <c r="BV3" s="83"/>
      <c r="BW3" s="83"/>
      <c r="CA3" s="84" t="s">
        <v>8</v>
      </c>
      <c r="CB3" s="837"/>
      <c r="CC3" s="837"/>
      <c r="CD3" s="84" t="s">
        <v>64</v>
      </c>
      <c r="CE3" s="735"/>
      <c r="CF3" s="83"/>
      <c r="CG3" s="82"/>
      <c r="CH3" s="82"/>
      <c r="CI3" s="82"/>
      <c r="CJ3" s="82"/>
      <c r="CK3" s="83"/>
      <c r="CL3" s="83"/>
      <c r="CP3" s="84" t="s">
        <v>8</v>
      </c>
      <c r="CQ3" s="837"/>
      <c r="CR3" s="837"/>
      <c r="CS3" s="84" t="s">
        <v>64</v>
      </c>
      <c r="CT3" s="735"/>
      <c r="CU3" s="83"/>
      <c r="CV3" s="82"/>
      <c r="CW3" s="82"/>
      <c r="CX3" s="82"/>
      <c r="CY3" s="82"/>
      <c r="CZ3" s="83"/>
      <c r="DA3" s="83"/>
      <c r="DE3" s="84" t="s">
        <v>8</v>
      </c>
      <c r="DF3" s="837"/>
      <c r="DG3" s="837"/>
      <c r="DH3" s="84" t="s">
        <v>64</v>
      </c>
      <c r="DI3" s="735"/>
      <c r="DJ3" s="83"/>
      <c r="DK3" s="82"/>
      <c r="DL3" s="82"/>
      <c r="DM3" s="82"/>
      <c r="DN3" s="82"/>
      <c r="DO3" s="83"/>
      <c r="DP3" s="83"/>
      <c r="DT3" s="84" t="s">
        <v>8</v>
      </c>
      <c r="DU3" s="837"/>
      <c r="DV3" s="837"/>
      <c r="DW3" s="84" t="s">
        <v>64</v>
      </c>
      <c r="DX3" s="735"/>
      <c r="DY3" s="83"/>
      <c r="DZ3" s="82"/>
      <c r="EA3" s="82"/>
      <c r="EB3" s="82"/>
      <c r="EC3" s="82"/>
      <c r="ED3" s="83"/>
      <c r="EE3" s="83"/>
      <c r="EI3" s="84" t="s">
        <v>8</v>
      </c>
      <c r="EJ3" s="837"/>
      <c r="EK3" s="837"/>
      <c r="EL3" s="84" t="s">
        <v>64</v>
      </c>
      <c r="EM3" s="735"/>
      <c r="EN3" s="83"/>
      <c r="EO3" s="82"/>
      <c r="EP3" s="82"/>
      <c r="EQ3" s="82"/>
      <c r="ER3" s="82"/>
      <c r="ES3" s="83"/>
      <c r="ET3" s="83"/>
      <c r="EX3" s="84" t="s">
        <v>8</v>
      </c>
      <c r="EY3" s="837"/>
      <c r="EZ3" s="837"/>
      <c r="FA3" s="84" t="s">
        <v>64</v>
      </c>
      <c r="FB3" s="735"/>
      <c r="FC3" s="83"/>
      <c r="FD3" s="82"/>
      <c r="FE3" s="82"/>
      <c r="FF3" s="82"/>
      <c r="FG3" s="82"/>
      <c r="FH3" s="83"/>
      <c r="FI3" s="83"/>
    </row>
    <row r="4" spans="1:168" ht="3.95" customHeight="1" x14ac:dyDescent="0.2">
      <c r="B4" s="43"/>
      <c r="C4" s="44"/>
      <c r="E4" s="43"/>
      <c r="F4" s="44"/>
      <c r="G4" s="44"/>
      <c r="H4" s="44"/>
      <c r="I4" s="44"/>
      <c r="J4" s="44"/>
      <c r="K4" s="43"/>
      <c r="L4" s="43"/>
      <c r="M4" s="43"/>
      <c r="N4" s="43"/>
      <c r="O4" s="44"/>
      <c r="S4" s="43"/>
      <c r="T4" s="44"/>
      <c r="U4" s="44"/>
      <c r="V4" s="44"/>
      <c r="W4" s="44"/>
      <c r="X4" s="44"/>
      <c r="Y4" s="43"/>
      <c r="Z4" s="43"/>
      <c r="AA4" s="43"/>
      <c r="AB4" s="43"/>
      <c r="AC4" s="44"/>
      <c r="AD4" s="44"/>
      <c r="AH4" s="43"/>
      <c r="AI4" s="44"/>
      <c r="AJ4" s="44"/>
      <c r="AK4" s="44"/>
      <c r="AL4" s="44"/>
      <c r="AM4" s="44"/>
      <c r="AN4" s="43"/>
      <c r="AO4" s="43"/>
      <c r="AP4" s="43"/>
      <c r="AQ4" s="43"/>
      <c r="AR4" s="44"/>
      <c r="AS4" s="44"/>
      <c r="AW4" s="43"/>
      <c r="AX4" s="44"/>
      <c r="AY4" s="44"/>
      <c r="AZ4" s="44"/>
      <c r="BA4" s="44"/>
      <c r="BB4" s="44"/>
      <c r="BC4" s="43"/>
      <c r="BD4" s="43"/>
      <c r="BE4" s="43"/>
      <c r="BF4" s="43"/>
      <c r="BG4" s="44"/>
      <c r="BH4" s="44"/>
      <c r="BL4" s="43"/>
      <c r="BM4" s="44"/>
      <c r="BN4" s="44"/>
      <c r="BO4" s="44"/>
      <c r="BP4" s="44"/>
      <c r="BQ4" s="44"/>
      <c r="BR4" s="43"/>
      <c r="BS4" s="43"/>
      <c r="BT4" s="43"/>
      <c r="BU4" s="43"/>
      <c r="BV4" s="44"/>
      <c r="BW4" s="44"/>
      <c r="CA4" s="43"/>
      <c r="CB4" s="44"/>
      <c r="CC4" s="44"/>
      <c r="CD4" s="44"/>
      <c r="CE4" s="44"/>
      <c r="CF4" s="44"/>
      <c r="CG4" s="43"/>
      <c r="CH4" s="43"/>
      <c r="CI4" s="43"/>
      <c r="CJ4" s="43"/>
      <c r="CK4" s="44"/>
      <c r="CL4" s="44"/>
      <c r="CP4" s="43"/>
      <c r="CQ4" s="44"/>
      <c r="CR4" s="44"/>
      <c r="CS4" s="44"/>
      <c r="CT4" s="44"/>
      <c r="CU4" s="44"/>
      <c r="CV4" s="43"/>
      <c r="CW4" s="43"/>
      <c r="CX4" s="43"/>
      <c r="CY4" s="43"/>
      <c r="CZ4" s="44"/>
      <c r="DA4" s="44"/>
      <c r="DE4" s="43"/>
      <c r="DF4" s="44"/>
      <c r="DG4" s="44"/>
      <c r="DH4" s="44"/>
      <c r="DI4" s="44"/>
      <c r="DJ4" s="44"/>
      <c r="DK4" s="43"/>
      <c r="DL4" s="43"/>
      <c r="DM4" s="43"/>
      <c r="DN4" s="43"/>
      <c r="DO4" s="44"/>
      <c r="DP4" s="44"/>
      <c r="DT4" s="43"/>
      <c r="DU4" s="44"/>
      <c r="DV4" s="44"/>
      <c r="DW4" s="44"/>
      <c r="DX4" s="44"/>
      <c r="DY4" s="44"/>
      <c r="DZ4" s="43"/>
      <c r="EA4" s="43"/>
      <c r="EB4" s="43"/>
      <c r="EC4" s="43"/>
      <c r="ED4" s="44"/>
      <c r="EE4" s="44"/>
      <c r="EI4" s="43"/>
      <c r="EJ4" s="44"/>
      <c r="EK4" s="44"/>
      <c r="EL4" s="44"/>
      <c r="EM4" s="44"/>
      <c r="EN4" s="44"/>
      <c r="EO4" s="43"/>
      <c r="EP4" s="43"/>
      <c r="EQ4" s="43"/>
      <c r="ER4" s="43"/>
      <c r="ES4" s="44"/>
      <c r="ET4" s="44"/>
      <c r="EX4" s="43"/>
      <c r="EY4" s="44"/>
      <c r="EZ4" s="44"/>
      <c r="FA4" s="44"/>
      <c r="FB4" s="44"/>
      <c r="FC4" s="44"/>
      <c r="FD4" s="43"/>
      <c r="FE4" s="43"/>
      <c r="FF4" s="43"/>
      <c r="FG4" s="43"/>
      <c r="FH4" s="44"/>
      <c r="FI4" s="44"/>
    </row>
    <row r="5" spans="1:168" ht="15" x14ac:dyDescent="0.25">
      <c r="A5" s="781"/>
      <c r="B5" s="781"/>
      <c r="C5" s="781"/>
      <c r="E5" s="172" t="s">
        <v>12</v>
      </c>
      <c r="F5" s="173" t="s">
        <v>14</v>
      </c>
      <c r="G5" s="173" t="s">
        <v>15</v>
      </c>
      <c r="H5" s="173" t="s">
        <v>16</v>
      </c>
      <c r="I5" s="173" t="s">
        <v>17</v>
      </c>
      <c r="J5" s="173" t="s">
        <v>18</v>
      </c>
      <c r="K5" s="173" t="s">
        <v>19</v>
      </c>
      <c r="L5" s="173" t="s">
        <v>29</v>
      </c>
      <c r="M5" s="173" t="s">
        <v>30</v>
      </c>
      <c r="N5" s="174" t="s">
        <v>31</v>
      </c>
      <c r="O5" s="7"/>
      <c r="Q5" s="42"/>
      <c r="R5" s="42"/>
      <c r="S5" s="172" t="s">
        <v>12</v>
      </c>
      <c r="T5" s="173" t="s">
        <v>14</v>
      </c>
      <c r="U5" s="173" t="s">
        <v>15</v>
      </c>
      <c r="V5" s="173" t="s">
        <v>16</v>
      </c>
      <c r="W5" s="173" t="s">
        <v>17</v>
      </c>
      <c r="X5" s="173" t="s">
        <v>18</v>
      </c>
      <c r="Y5" s="173" t="s">
        <v>19</v>
      </c>
      <c r="Z5" s="173" t="s">
        <v>29</v>
      </c>
      <c r="AA5" s="173" t="s">
        <v>30</v>
      </c>
      <c r="AB5" s="174" t="s">
        <v>31</v>
      </c>
      <c r="AC5" s="7"/>
      <c r="AD5" s="7"/>
      <c r="AF5" s="42"/>
      <c r="AG5" s="42"/>
      <c r="AH5" s="172" t="s">
        <v>12</v>
      </c>
      <c r="AI5" s="173" t="s">
        <v>14</v>
      </c>
      <c r="AJ5" s="173" t="s">
        <v>15</v>
      </c>
      <c r="AK5" s="173" t="s">
        <v>16</v>
      </c>
      <c r="AL5" s="173" t="s">
        <v>17</v>
      </c>
      <c r="AM5" s="173" t="s">
        <v>18</v>
      </c>
      <c r="AN5" s="173" t="s">
        <v>19</v>
      </c>
      <c r="AO5" s="173" t="s">
        <v>29</v>
      </c>
      <c r="AP5" s="173" t="s">
        <v>30</v>
      </c>
      <c r="AQ5" s="174" t="s">
        <v>31</v>
      </c>
      <c r="AR5" s="7"/>
      <c r="AS5" s="7"/>
      <c r="AV5" s="42"/>
      <c r="AW5" s="172" t="s">
        <v>12</v>
      </c>
      <c r="AX5" s="173" t="s">
        <v>14</v>
      </c>
      <c r="AY5" s="173" t="s">
        <v>15</v>
      </c>
      <c r="AZ5" s="173" t="s">
        <v>16</v>
      </c>
      <c r="BA5" s="173" t="s">
        <v>17</v>
      </c>
      <c r="BB5" s="173" t="s">
        <v>18</v>
      </c>
      <c r="BC5" s="173" t="s">
        <v>19</v>
      </c>
      <c r="BD5" s="173" t="s">
        <v>29</v>
      </c>
      <c r="BE5" s="173" t="s">
        <v>30</v>
      </c>
      <c r="BF5" s="174" t="s">
        <v>31</v>
      </c>
      <c r="BG5" s="7"/>
      <c r="BH5" s="7"/>
      <c r="BK5" s="42"/>
      <c r="BL5" s="172" t="s">
        <v>12</v>
      </c>
      <c r="BM5" s="173" t="s">
        <v>14</v>
      </c>
      <c r="BN5" s="173" t="s">
        <v>15</v>
      </c>
      <c r="BO5" s="173" t="s">
        <v>16</v>
      </c>
      <c r="BP5" s="173" t="s">
        <v>17</v>
      </c>
      <c r="BQ5" s="173" t="s">
        <v>18</v>
      </c>
      <c r="BR5" s="173" t="s">
        <v>19</v>
      </c>
      <c r="BS5" s="173" t="s">
        <v>29</v>
      </c>
      <c r="BT5" s="173" t="s">
        <v>30</v>
      </c>
      <c r="BU5" s="174" t="s">
        <v>31</v>
      </c>
      <c r="BV5" s="7"/>
      <c r="BW5" s="7"/>
      <c r="BZ5" s="42"/>
      <c r="CA5" s="172" t="s">
        <v>12</v>
      </c>
      <c r="CB5" s="173" t="s">
        <v>14</v>
      </c>
      <c r="CC5" s="173" t="s">
        <v>15</v>
      </c>
      <c r="CD5" s="173" t="s">
        <v>16</v>
      </c>
      <c r="CE5" s="173" t="s">
        <v>17</v>
      </c>
      <c r="CF5" s="173" t="s">
        <v>18</v>
      </c>
      <c r="CG5" s="173" t="s">
        <v>19</v>
      </c>
      <c r="CH5" s="173" t="s">
        <v>29</v>
      </c>
      <c r="CI5" s="173" t="s">
        <v>30</v>
      </c>
      <c r="CJ5" s="174" t="s">
        <v>31</v>
      </c>
      <c r="CK5" s="7"/>
      <c r="CL5" s="7"/>
      <c r="CO5" s="42"/>
      <c r="CP5" s="172" t="s">
        <v>12</v>
      </c>
      <c r="CQ5" s="173" t="s">
        <v>14</v>
      </c>
      <c r="CR5" s="173" t="s">
        <v>15</v>
      </c>
      <c r="CS5" s="173" t="s">
        <v>16</v>
      </c>
      <c r="CT5" s="173" t="s">
        <v>17</v>
      </c>
      <c r="CU5" s="173" t="s">
        <v>18</v>
      </c>
      <c r="CV5" s="173" t="s">
        <v>19</v>
      </c>
      <c r="CW5" s="173" t="s">
        <v>29</v>
      </c>
      <c r="CX5" s="173" t="s">
        <v>30</v>
      </c>
      <c r="CY5" s="174" t="s">
        <v>31</v>
      </c>
      <c r="CZ5" s="7"/>
      <c r="DA5" s="7"/>
      <c r="DD5" s="42"/>
      <c r="DE5" s="172" t="s">
        <v>12</v>
      </c>
      <c r="DF5" s="173" t="s">
        <v>14</v>
      </c>
      <c r="DG5" s="173" t="s">
        <v>15</v>
      </c>
      <c r="DH5" s="173" t="s">
        <v>16</v>
      </c>
      <c r="DI5" s="173" t="s">
        <v>17</v>
      </c>
      <c r="DJ5" s="173" t="s">
        <v>18</v>
      </c>
      <c r="DK5" s="173" t="s">
        <v>19</v>
      </c>
      <c r="DL5" s="173" t="s">
        <v>29</v>
      </c>
      <c r="DM5" s="173" t="s">
        <v>30</v>
      </c>
      <c r="DN5" s="174" t="s">
        <v>31</v>
      </c>
      <c r="DO5" s="7"/>
      <c r="DP5" s="7"/>
      <c r="DS5" s="42"/>
      <c r="DT5" s="172" t="s">
        <v>12</v>
      </c>
      <c r="DU5" s="173" t="s">
        <v>14</v>
      </c>
      <c r="DV5" s="173" t="s">
        <v>15</v>
      </c>
      <c r="DW5" s="173" t="s">
        <v>16</v>
      </c>
      <c r="DX5" s="173" t="s">
        <v>17</v>
      </c>
      <c r="DY5" s="173" t="s">
        <v>18</v>
      </c>
      <c r="DZ5" s="173" t="s">
        <v>19</v>
      </c>
      <c r="EA5" s="173" t="s">
        <v>29</v>
      </c>
      <c r="EB5" s="173" t="s">
        <v>30</v>
      </c>
      <c r="EC5" s="174" t="s">
        <v>31</v>
      </c>
      <c r="ED5" s="7"/>
      <c r="EE5" s="7"/>
      <c r="EH5" s="42"/>
      <c r="EI5" s="172" t="s">
        <v>12</v>
      </c>
      <c r="EJ5" s="173" t="s">
        <v>14</v>
      </c>
      <c r="EK5" s="173" t="s">
        <v>15</v>
      </c>
      <c r="EL5" s="173" t="s">
        <v>16</v>
      </c>
      <c r="EM5" s="173" t="s">
        <v>17</v>
      </c>
      <c r="EN5" s="173" t="s">
        <v>18</v>
      </c>
      <c r="EO5" s="173" t="s">
        <v>19</v>
      </c>
      <c r="EP5" s="173" t="s">
        <v>29</v>
      </c>
      <c r="EQ5" s="173" t="s">
        <v>30</v>
      </c>
      <c r="ER5" s="174" t="s">
        <v>31</v>
      </c>
      <c r="ES5" s="7"/>
      <c r="ET5" s="7"/>
      <c r="EW5" s="42"/>
      <c r="EX5" s="172" t="s">
        <v>12</v>
      </c>
      <c r="EY5" s="173" t="s">
        <v>14</v>
      </c>
      <c r="EZ5" s="173" t="s">
        <v>15</v>
      </c>
      <c r="FA5" s="173" t="s">
        <v>16</v>
      </c>
      <c r="FB5" s="173" t="s">
        <v>17</v>
      </c>
      <c r="FC5" s="173" t="s">
        <v>18</v>
      </c>
      <c r="FD5" s="173" t="s">
        <v>19</v>
      </c>
      <c r="FE5" s="173" t="s">
        <v>29</v>
      </c>
      <c r="FF5" s="173" t="s">
        <v>30</v>
      </c>
      <c r="FG5" s="174" t="s">
        <v>31</v>
      </c>
      <c r="FH5" s="7"/>
      <c r="FI5" s="7"/>
    </row>
    <row r="6" spans="1:168" ht="15.75" customHeight="1" x14ac:dyDescent="0.25">
      <c r="A6" s="781"/>
      <c r="B6" s="781"/>
      <c r="C6" s="781"/>
      <c r="E6" s="728" t="str">
        <f>TEXT(start_date,"mmm-yy") &amp; " - " &amp; TEXT(end_period_1,"mmm-yy")</f>
        <v xml:space="preserve">Jan-00 - </v>
      </c>
      <c r="F6" s="729" t="str">
        <f>TEXT(start_period_2,"mmm-yy") &amp; " - "&amp; TEXT(end_period_2,"mmm-yy")</f>
        <v xml:space="preserve"> - </v>
      </c>
      <c r="G6" s="729" t="str">
        <f>TEXT(start_period_3,"mmm-yy") &amp; " - "&amp; TEXT(end_period_3,"mmm-yy")</f>
        <v xml:space="preserve"> - </v>
      </c>
      <c r="H6" s="729" t="str">
        <f>TEXT(start_period_4,"mmm-yy") &amp; " - "&amp; TEXT(end_period_4,"mmm-yy")</f>
        <v xml:space="preserve"> - </v>
      </c>
      <c r="I6" s="729" t="str">
        <f>TEXT(start_period_5,"mmm-yy") &amp; " - "&amp; TEXT(end_period_5,"mmm-yy")</f>
        <v xml:space="preserve"> - </v>
      </c>
      <c r="J6" s="729" t="str">
        <f>TEXT(start_period_6,"mmm-yy") &amp; " - "&amp; TEXT(end_period_6,"mmm-yy")</f>
        <v xml:space="preserve"> - </v>
      </c>
      <c r="K6" s="729" t="str">
        <f>TEXT(start_period_7,"mmm-yy") &amp; " - "&amp; TEXT(end_period_7,"mmm-yy")</f>
        <v xml:space="preserve"> - </v>
      </c>
      <c r="L6" s="729" t="str">
        <f>TEXT(start_period_8,"mmm-yy") &amp; " - "&amp; TEXT(end_period_8,"mmm-yy")</f>
        <v xml:space="preserve"> - </v>
      </c>
      <c r="M6" s="729" t="str">
        <f>TEXT(start_period_9,"mmm-yy") &amp; " - "&amp; TEXT(end_period_9,"mmm-yy")</f>
        <v xml:space="preserve"> - </v>
      </c>
      <c r="N6" s="730" t="str">
        <f>TEXT(start_period_10,"mmm-yy") &amp; " - "&amp; TEXT(end_period_10,"mmm-yy")</f>
        <v xml:space="preserve"> - </v>
      </c>
      <c r="O6" s="44"/>
      <c r="Q6" s="42"/>
      <c r="R6" s="42"/>
      <c r="S6" s="728" t="str">
        <f>TEXT(start_date,"mmm-yy") &amp; " - " &amp; TEXT(end_period_1,"mmm-yy")</f>
        <v xml:space="preserve">Jan-00 - </v>
      </c>
      <c r="T6" s="729" t="str">
        <f>TEXT(start_period_2,"mmm-yy") &amp; " - "&amp; TEXT(end_period_2,"mmm-yy")</f>
        <v xml:space="preserve"> - </v>
      </c>
      <c r="U6" s="729" t="str">
        <f>TEXT(start_period_3,"mmm-yy") &amp; " - "&amp; TEXT(end_period_3,"mmm-yy")</f>
        <v xml:space="preserve"> - </v>
      </c>
      <c r="V6" s="729" t="str">
        <f>TEXT(start_period_4,"mmm-yy") &amp; " - "&amp; TEXT(end_period_4,"mmm-yy")</f>
        <v xml:space="preserve"> - </v>
      </c>
      <c r="W6" s="729" t="str">
        <f>TEXT(start_period_5,"mmm-yy") &amp; " - "&amp; TEXT(end_period_5,"mmm-yy")</f>
        <v xml:space="preserve"> - </v>
      </c>
      <c r="X6" s="729" t="str">
        <f>TEXT(start_period_6,"mmm-yy") &amp; " - "&amp; TEXT(end_period_6,"mmm-yy")</f>
        <v xml:space="preserve"> - </v>
      </c>
      <c r="Y6" s="729" t="str">
        <f>TEXT(start_period_7,"mmm-yy") &amp; " - "&amp; TEXT(end_period_7,"mmm-yy")</f>
        <v xml:space="preserve"> - </v>
      </c>
      <c r="Z6" s="729" t="str">
        <f>TEXT(start_period_8,"mmm-yy") &amp; " - "&amp; TEXT(end_period_8,"mmm-yy")</f>
        <v xml:space="preserve"> - </v>
      </c>
      <c r="AA6" s="729" t="str">
        <f>TEXT(start_period_9,"mmm-yy") &amp; " - "&amp; TEXT(end_period_9,"mmm-yy")</f>
        <v xml:space="preserve"> - </v>
      </c>
      <c r="AB6" s="730" t="str">
        <f>TEXT(start_period_10,"mmm-yy") &amp; " - "&amp; TEXT(end_period_10,"mmm-yy")</f>
        <v xml:space="preserve"> - </v>
      </c>
      <c r="AC6" s="44"/>
      <c r="AD6" s="44"/>
      <c r="AF6" s="42"/>
      <c r="AG6" s="42"/>
      <c r="AH6" s="728" t="str">
        <f>TEXT(start_date,"mmm-yy") &amp; " - " &amp; TEXT(end_period_1,"mmm-yy")</f>
        <v xml:space="preserve">Jan-00 - </v>
      </c>
      <c r="AI6" s="729" t="str">
        <f>TEXT(start_period_2,"mmm-yy") &amp; " - "&amp; TEXT(end_period_2,"mmm-yy")</f>
        <v xml:space="preserve"> - </v>
      </c>
      <c r="AJ6" s="729" t="str">
        <f>TEXT(start_period_3,"mmm-yy") &amp; " - "&amp; TEXT(end_period_3,"mmm-yy")</f>
        <v xml:space="preserve"> - </v>
      </c>
      <c r="AK6" s="729" t="str">
        <f>TEXT(start_period_4,"mmm-yy") &amp; " - "&amp; TEXT(end_period_4,"mmm-yy")</f>
        <v xml:space="preserve"> - </v>
      </c>
      <c r="AL6" s="729" t="str">
        <f>TEXT(start_period_5,"mmm-yy") &amp; " - "&amp; TEXT(end_period_5,"mmm-yy")</f>
        <v xml:space="preserve"> - </v>
      </c>
      <c r="AM6" s="729" t="str">
        <f>TEXT(start_period_6,"mmm-yy") &amp; " - "&amp; TEXT(end_period_6,"mmm-yy")</f>
        <v xml:space="preserve"> - </v>
      </c>
      <c r="AN6" s="729" t="str">
        <f>TEXT(start_period_7,"mmm-yy") &amp; " - "&amp; TEXT(end_period_7,"mmm-yy")</f>
        <v xml:space="preserve"> - </v>
      </c>
      <c r="AO6" s="729" t="str">
        <f>TEXT(start_period_8,"mmm-yy") &amp; " - "&amp; TEXT(end_period_8,"mmm-yy")</f>
        <v xml:space="preserve"> - </v>
      </c>
      <c r="AP6" s="729" t="str">
        <f>TEXT(start_period_9,"mmm-yy") &amp; " - "&amp; TEXT(end_period_9,"mmm-yy")</f>
        <v xml:space="preserve"> - </v>
      </c>
      <c r="AQ6" s="730" t="str">
        <f>TEXT(start_period_10,"mmm-yy") &amp; " - "&amp; TEXT(end_period_10,"mmm-yy")</f>
        <v xml:space="preserve"> - </v>
      </c>
      <c r="AR6" s="44"/>
      <c r="AS6" s="44"/>
      <c r="AV6" s="42"/>
      <c r="AW6" s="728" t="str">
        <f>TEXT(start_date,"mmm-yy") &amp; " - " &amp; TEXT(end_period_1,"mmm-yy")</f>
        <v xml:space="preserve">Jan-00 - </v>
      </c>
      <c r="AX6" s="729" t="str">
        <f>TEXT(start_period_2,"mmm-yy") &amp; " - "&amp; TEXT(end_period_2,"mmm-yy")</f>
        <v xml:space="preserve"> - </v>
      </c>
      <c r="AY6" s="729" t="str">
        <f>TEXT(start_period_3,"mmm-yy") &amp; " - "&amp; TEXT(end_period_3,"mmm-yy")</f>
        <v xml:space="preserve"> - </v>
      </c>
      <c r="AZ6" s="729" t="str">
        <f>TEXT(start_period_4,"mmm-yy") &amp; " - "&amp; TEXT(end_period_4,"mmm-yy")</f>
        <v xml:space="preserve"> - </v>
      </c>
      <c r="BA6" s="729" t="str">
        <f>TEXT(start_period_5,"mmm-yy") &amp; " - "&amp; TEXT(end_period_5,"mmm-yy")</f>
        <v xml:space="preserve"> - </v>
      </c>
      <c r="BB6" s="729" t="str">
        <f>TEXT(start_period_6,"mmm-yy") &amp; " - "&amp; TEXT(end_period_6,"mmm-yy")</f>
        <v xml:space="preserve"> - </v>
      </c>
      <c r="BC6" s="729" t="str">
        <f>TEXT(start_period_7,"mmm-yy") &amp; " - "&amp; TEXT(end_period_7,"mmm-yy")</f>
        <v xml:space="preserve"> - </v>
      </c>
      <c r="BD6" s="729" t="str">
        <f>TEXT(start_period_8,"mmm-yy") &amp; " - "&amp; TEXT(end_period_8,"mmm-yy")</f>
        <v xml:space="preserve"> - </v>
      </c>
      <c r="BE6" s="729" t="str">
        <f>TEXT(start_period_9,"mmm-yy") &amp; " - "&amp; TEXT(end_period_9,"mmm-yy")</f>
        <v xml:space="preserve"> - </v>
      </c>
      <c r="BF6" s="730" t="str">
        <f>TEXT(start_period_10,"mmm-yy") &amp; " - "&amp; TEXT(end_period_10,"mmm-yy")</f>
        <v xml:space="preserve"> - </v>
      </c>
      <c r="BG6" s="44"/>
      <c r="BH6" s="44"/>
      <c r="BK6" s="42"/>
      <c r="BL6" s="728" t="str">
        <f>TEXT(start_date,"mmm-yy") &amp; " - " &amp; TEXT(end_period_1,"mmm-yy")</f>
        <v xml:space="preserve">Jan-00 - </v>
      </c>
      <c r="BM6" s="729" t="str">
        <f>TEXT(start_period_2,"mmm-yy") &amp; " - "&amp; TEXT(end_period_2,"mmm-yy")</f>
        <v xml:space="preserve"> - </v>
      </c>
      <c r="BN6" s="729" t="str">
        <f>TEXT(start_period_3,"mmm-yy") &amp; " - "&amp; TEXT(end_period_3,"mmm-yy")</f>
        <v xml:space="preserve"> - </v>
      </c>
      <c r="BO6" s="729" t="str">
        <f>TEXT(start_period_4,"mmm-yy") &amp; " - "&amp; TEXT(end_period_4,"mmm-yy")</f>
        <v xml:space="preserve"> - </v>
      </c>
      <c r="BP6" s="729" t="str">
        <f>TEXT(start_period_5,"mmm-yy") &amp; " - "&amp; TEXT(end_period_5,"mmm-yy")</f>
        <v xml:space="preserve"> - </v>
      </c>
      <c r="BQ6" s="729" t="str">
        <f>TEXT(start_period_6,"mmm-yy") &amp; " - "&amp; TEXT(end_period_6,"mmm-yy")</f>
        <v xml:space="preserve"> - </v>
      </c>
      <c r="BR6" s="729" t="str">
        <f>TEXT(start_period_7,"mmm-yy") &amp; " - "&amp; TEXT(end_period_7,"mmm-yy")</f>
        <v xml:space="preserve"> - </v>
      </c>
      <c r="BS6" s="729" t="str">
        <f>TEXT(start_period_8,"mmm-yy") &amp; " - "&amp; TEXT(end_period_8,"mmm-yy")</f>
        <v xml:space="preserve"> - </v>
      </c>
      <c r="BT6" s="729" t="str">
        <f>TEXT(start_period_9,"mmm-yy") &amp; " - "&amp; TEXT(end_period_9,"mmm-yy")</f>
        <v xml:space="preserve"> - </v>
      </c>
      <c r="BU6" s="730" t="str">
        <f>TEXT(start_period_10,"mmm-yy") &amp; " - "&amp; TEXT(end_period_10,"mmm-yy")</f>
        <v xml:space="preserve"> - </v>
      </c>
      <c r="BV6" s="44"/>
      <c r="BW6" s="44"/>
      <c r="BZ6" s="42"/>
      <c r="CA6" s="728" t="str">
        <f>TEXT(start_date,"mmm-yy") &amp; " - " &amp; TEXT(end_period_1,"mmm-yy")</f>
        <v xml:space="preserve">Jan-00 - </v>
      </c>
      <c r="CB6" s="729" t="str">
        <f>TEXT(start_period_2,"mmm-yy") &amp; " - "&amp; TEXT(end_period_2,"mmm-yy")</f>
        <v xml:space="preserve"> - </v>
      </c>
      <c r="CC6" s="729" t="str">
        <f>TEXT(start_period_3,"mmm-yy") &amp; " - "&amp; TEXT(end_period_3,"mmm-yy")</f>
        <v xml:space="preserve"> - </v>
      </c>
      <c r="CD6" s="729" t="str">
        <f>TEXT(start_period_4,"mmm-yy") &amp; " - "&amp; TEXT(end_period_4,"mmm-yy")</f>
        <v xml:space="preserve"> - </v>
      </c>
      <c r="CE6" s="729" t="str">
        <f>TEXT(start_period_5,"mmm-yy") &amp; " - "&amp; TEXT(end_period_5,"mmm-yy")</f>
        <v xml:space="preserve"> - </v>
      </c>
      <c r="CF6" s="729" t="str">
        <f>TEXT(start_period_6,"mmm-yy") &amp; " - "&amp; TEXT(end_period_6,"mmm-yy")</f>
        <v xml:space="preserve"> - </v>
      </c>
      <c r="CG6" s="729" t="str">
        <f>TEXT(start_period_7,"mmm-yy") &amp; " - "&amp; TEXT(end_period_7,"mmm-yy")</f>
        <v xml:space="preserve"> - </v>
      </c>
      <c r="CH6" s="729" t="str">
        <f>TEXT(start_period_8,"mmm-yy") &amp; " - "&amp; TEXT(end_period_8,"mmm-yy")</f>
        <v xml:space="preserve"> - </v>
      </c>
      <c r="CI6" s="729" t="str">
        <f>TEXT(start_period_9,"mmm-yy") &amp; " - "&amp; TEXT(end_period_9,"mmm-yy")</f>
        <v xml:space="preserve"> - </v>
      </c>
      <c r="CJ6" s="730" t="str">
        <f>TEXT(start_period_10,"mmm-yy") &amp; " - "&amp; TEXT(end_period_10,"mmm-yy")</f>
        <v xml:space="preserve"> - </v>
      </c>
      <c r="CK6" s="44"/>
      <c r="CL6" s="44"/>
      <c r="CO6" s="42"/>
      <c r="CP6" s="728" t="str">
        <f>TEXT(start_date,"mmm-yy") &amp; " - " &amp; TEXT(end_period_1,"mmm-yy")</f>
        <v xml:space="preserve">Jan-00 - </v>
      </c>
      <c r="CQ6" s="729" t="str">
        <f>TEXT(start_period_2,"mmm-yy") &amp; " - "&amp; TEXT(end_period_2,"mmm-yy")</f>
        <v xml:space="preserve"> - </v>
      </c>
      <c r="CR6" s="729" t="str">
        <f>TEXT(start_period_3,"mmm-yy") &amp; " - "&amp; TEXT(end_period_3,"mmm-yy")</f>
        <v xml:space="preserve"> - </v>
      </c>
      <c r="CS6" s="729" t="str">
        <f>TEXT(start_period_4,"mmm-yy") &amp; " - "&amp; TEXT(end_period_4,"mmm-yy")</f>
        <v xml:space="preserve"> - </v>
      </c>
      <c r="CT6" s="729" t="str">
        <f>TEXT(start_period_5,"mmm-yy") &amp; " - "&amp; TEXT(end_period_5,"mmm-yy")</f>
        <v xml:space="preserve"> - </v>
      </c>
      <c r="CU6" s="729" t="str">
        <f>TEXT(start_period_6,"mmm-yy") &amp; " - "&amp; TEXT(end_period_6,"mmm-yy")</f>
        <v xml:space="preserve"> - </v>
      </c>
      <c r="CV6" s="729" t="str">
        <f>TEXT(start_period_7,"mmm-yy") &amp; " - "&amp; TEXT(end_period_7,"mmm-yy")</f>
        <v xml:space="preserve"> - </v>
      </c>
      <c r="CW6" s="729" t="str">
        <f>TEXT(start_period_8,"mmm-yy") &amp; " - "&amp; TEXT(end_period_8,"mmm-yy")</f>
        <v xml:space="preserve"> - </v>
      </c>
      <c r="CX6" s="729" t="str">
        <f>TEXT(start_period_9,"mmm-yy") &amp; " - "&amp; TEXT(end_period_9,"mmm-yy")</f>
        <v xml:space="preserve"> - </v>
      </c>
      <c r="CY6" s="730" t="str">
        <f>TEXT(start_period_10,"mmm-yy") &amp; " - "&amp; TEXT(end_period_10,"mmm-yy")</f>
        <v xml:space="preserve"> - </v>
      </c>
      <c r="CZ6" s="44"/>
      <c r="DA6" s="44"/>
      <c r="DD6" s="42"/>
      <c r="DE6" s="728" t="str">
        <f>TEXT(start_date,"mmm-yy") &amp; " - " &amp; TEXT(end_period_1,"mmm-yy")</f>
        <v xml:space="preserve">Jan-00 - </v>
      </c>
      <c r="DF6" s="729" t="str">
        <f>TEXT(start_period_2,"mmm-yy") &amp; " - "&amp; TEXT(end_period_2,"mmm-yy")</f>
        <v xml:space="preserve"> - </v>
      </c>
      <c r="DG6" s="729" t="str">
        <f>TEXT(start_period_3,"mmm-yy") &amp; " - "&amp; TEXT(end_period_3,"mmm-yy")</f>
        <v xml:space="preserve"> - </v>
      </c>
      <c r="DH6" s="729" t="str">
        <f>TEXT(start_period_4,"mmm-yy") &amp; " - "&amp; TEXT(end_period_4,"mmm-yy")</f>
        <v xml:space="preserve"> - </v>
      </c>
      <c r="DI6" s="729" t="str">
        <f>TEXT(start_period_5,"mmm-yy") &amp; " - "&amp; TEXT(end_period_5,"mmm-yy")</f>
        <v xml:space="preserve"> - </v>
      </c>
      <c r="DJ6" s="729" t="str">
        <f>TEXT(start_period_6,"mmm-yy") &amp; " - "&amp; TEXT(end_period_6,"mmm-yy")</f>
        <v xml:space="preserve"> - </v>
      </c>
      <c r="DK6" s="729" t="str">
        <f>TEXT(start_period_7,"mmm-yy") &amp; " - "&amp; TEXT(end_period_7,"mmm-yy")</f>
        <v xml:space="preserve"> - </v>
      </c>
      <c r="DL6" s="729" t="str">
        <f>TEXT(start_period_8,"mmm-yy") &amp; " - "&amp; TEXT(end_period_8,"mmm-yy")</f>
        <v xml:space="preserve"> - </v>
      </c>
      <c r="DM6" s="729" t="str">
        <f>TEXT(start_period_9,"mmm-yy") &amp; " - "&amp; TEXT(end_period_9,"mmm-yy")</f>
        <v xml:space="preserve"> - </v>
      </c>
      <c r="DN6" s="730" t="str">
        <f>TEXT(start_period_10,"mmm-yy") &amp; " - "&amp; TEXT(end_period_10,"mmm-yy")</f>
        <v xml:space="preserve"> - </v>
      </c>
      <c r="DO6" s="44"/>
      <c r="DP6" s="44"/>
      <c r="DS6" s="42"/>
      <c r="DT6" s="728" t="str">
        <f>TEXT(start_date,"mmm-yy") &amp; " - " &amp; TEXT(end_period_1,"mmm-yy")</f>
        <v xml:space="preserve">Jan-00 - </v>
      </c>
      <c r="DU6" s="729" t="str">
        <f>TEXT(start_period_2,"mmm-yy") &amp; " - "&amp; TEXT(end_period_2,"mmm-yy")</f>
        <v xml:space="preserve"> - </v>
      </c>
      <c r="DV6" s="729" t="str">
        <f>TEXT(start_period_3,"mmm-yy") &amp; " - "&amp; TEXT(end_period_3,"mmm-yy")</f>
        <v xml:space="preserve"> - </v>
      </c>
      <c r="DW6" s="729" t="str">
        <f>TEXT(start_period_4,"mmm-yy") &amp; " - "&amp; TEXT(end_period_4,"mmm-yy")</f>
        <v xml:space="preserve"> - </v>
      </c>
      <c r="DX6" s="729" t="str">
        <f>TEXT(start_period_5,"mmm-yy") &amp; " - "&amp; TEXT(end_period_5,"mmm-yy")</f>
        <v xml:space="preserve"> - </v>
      </c>
      <c r="DY6" s="729" t="str">
        <f>TEXT(start_period_6,"mmm-yy") &amp; " - "&amp; TEXT(end_period_6,"mmm-yy")</f>
        <v xml:space="preserve"> - </v>
      </c>
      <c r="DZ6" s="729" t="str">
        <f>TEXT(start_period_7,"mmm-yy") &amp; " - "&amp; TEXT(end_period_7,"mmm-yy")</f>
        <v xml:space="preserve"> - </v>
      </c>
      <c r="EA6" s="729" t="str">
        <f>TEXT(start_period_8,"mmm-yy") &amp; " - "&amp; TEXT(end_period_8,"mmm-yy")</f>
        <v xml:space="preserve"> - </v>
      </c>
      <c r="EB6" s="729" t="str">
        <f>TEXT(start_period_9,"mmm-yy") &amp; " - "&amp; TEXT(end_period_9,"mmm-yy")</f>
        <v xml:space="preserve"> - </v>
      </c>
      <c r="EC6" s="730" t="str">
        <f>TEXT(start_period_10,"mmm-yy") &amp; " - "&amp; TEXT(end_period_10,"mmm-yy")</f>
        <v xml:space="preserve"> - </v>
      </c>
      <c r="ED6" s="44"/>
      <c r="EE6" s="44"/>
      <c r="EH6" s="42"/>
      <c r="EI6" s="728" t="str">
        <f>TEXT(start_date,"mmm-yy") &amp; " - " &amp; TEXT(end_period_1,"mmm-yy")</f>
        <v xml:space="preserve">Jan-00 - </v>
      </c>
      <c r="EJ6" s="729" t="str">
        <f>TEXT(start_period_2,"mmm-yy") &amp; " - "&amp; TEXT(end_period_2,"mmm-yy")</f>
        <v xml:space="preserve"> - </v>
      </c>
      <c r="EK6" s="729" t="str">
        <f>TEXT(start_period_3,"mmm-yy") &amp; " - "&amp; TEXT(end_period_3,"mmm-yy")</f>
        <v xml:space="preserve"> - </v>
      </c>
      <c r="EL6" s="729" t="str">
        <f>TEXT(start_period_4,"mmm-yy") &amp; " - "&amp; TEXT(end_period_4,"mmm-yy")</f>
        <v xml:space="preserve"> - </v>
      </c>
      <c r="EM6" s="729" t="str">
        <f>TEXT(start_period_5,"mmm-yy") &amp; " - "&amp; TEXT(end_period_5,"mmm-yy")</f>
        <v xml:space="preserve"> - </v>
      </c>
      <c r="EN6" s="729" t="str">
        <f>TEXT(start_period_6,"mmm-yy") &amp; " - "&amp; TEXT(end_period_6,"mmm-yy")</f>
        <v xml:space="preserve"> - </v>
      </c>
      <c r="EO6" s="729" t="str">
        <f>TEXT(start_period_7,"mmm-yy") &amp; " - "&amp; TEXT(end_period_7,"mmm-yy")</f>
        <v xml:space="preserve"> - </v>
      </c>
      <c r="EP6" s="729" t="str">
        <f>TEXT(start_period_8,"mmm-yy") &amp; " - "&amp; TEXT(end_period_8,"mmm-yy")</f>
        <v xml:space="preserve"> - </v>
      </c>
      <c r="EQ6" s="729" t="str">
        <f>TEXT(start_period_9,"mmm-yy") &amp; " - "&amp; TEXT(end_period_9,"mmm-yy")</f>
        <v xml:space="preserve"> - </v>
      </c>
      <c r="ER6" s="730" t="str">
        <f>TEXT(start_period_10,"mmm-yy") &amp; " - "&amp; TEXT(end_period_10,"mmm-yy")</f>
        <v xml:space="preserve"> - </v>
      </c>
      <c r="ES6" s="44"/>
      <c r="ET6" s="44"/>
      <c r="EW6" s="42"/>
      <c r="EX6" s="728" t="str">
        <f>TEXT(start_date,"mmm-yy") &amp; " - " &amp; TEXT(end_period_1,"mmm-yy")</f>
        <v xml:space="preserve">Jan-00 - </v>
      </c>
      <c r="EY6" s="729" t="str">
        <f>TEXT(start_period_2,"mmm-yy") &amp; " - "&amp; TEXT(end_period_2,"mmm-yy")</f>
        <v xml:space="preserve"> - </v>
      </c>
      <c r="EZ6" s="729" t="str">
        <f>TEXT(start_period_3,"mmm-yy") &amp; " - "&amp; TEXT(end_period_3,"mmm-yy")</f>
        <v xml:space="preserve"> - </v>
      </c>
      <c r="FA6" s="729" t="str">
        <f>TEXT(start_period_4,"mmm-yy") &amp; " - "&amp; TEXT(end_period_4,"mmm-yy")</f>
        <v xml:space="preserve"> - </v>
      </c>
      <c r="FB6" s="729" t="str">
        <f>TEXT(start_period_5,"mmm-yy") &amp; " - "&amp; TEXT(end_period_5,"mmm-yy")</f>
        <v xml:space="preserve"> - </v>
      </c>
      <c r="FC6" s="729" t="str">
        <f>TEXT(start_period_6,"mmm-yy") &amp; " - "&amp; TEXT(end_period_6,"mmm-yy")</f>
        <v xml:space="preserve"> - </v>
      </c>
      <c r="FD6" s="729" t="str">
        <f>TEXT(start_period_7,"mmm-yy") &amp; " - "&amp; TEXT(end_period_7,"mmm-yy")</f>
        <v xml:space="preserve"> - </v>
      </c>
      <c r="FE6" s="729" t="str">
        <f>TEXT(start_period_8,"mmm-yy") &amp; " - "&amp; TEXT(end_period_8,"mmm-yy")</f>
        <v xml:space="preserve"> - </v>
      </c>
      <c r="FF6" s="729" t="str">
        <f>TEXT(start_period_9,"mmm-yy") &amp; " - "&amp; TEXT(end_period_9,"mmm-yy")</f>
        <v xml:space="preserve"> - </v>
      </c>
      <c r="FG6" s="730" t="str">
        <f>TEXT(start_period_10,"mmm-yy") &amp; " - "&amp; TEXT(end_period_10,"mmm-yy")</f>
        <v xml:space="preserve"> - </v>
      </c>
      <c r="FH6" s="44"/>
      <c r="FI6" s="44"/>
    </row>
    <row r="7" spans="1:168" s="261" customFormat="1" ht="15" x14ac:dyDescent="0.25">
      <c r="A7" s="254"/>
      <c r="B7" s="255"/>
      <c r="C7" s="256"/>
      <c r="D7" s="254"/>
      <c r="E7" s="257" t="str">
        <f>IF(AND(budget_revision=Config!$B$41,VLOOKUP('General Information'!$E$61,Config!$B$43:$F$52,5,FALSE)&gt;=COLUMN(E7)),"Actual","Budget")</f>
        <v>Budget</v>
      </c>
      <c r="F7" s="258" t="str">
        <f>IF(AND(budget_revision=Config!$B$41,VLOOKUP('General Information'!$E$61,Config!$B$43:$F$52,5,FALSE)&gt;=COLUMN(F7)),"Actual","Budget")</f>
        <v>Budget</v>
      </c>
      <c r="G7" s="258" t="str">
        <f>IF(AND(budget_revision=Config!$B$41,VLOOKUP('General Information'!$E$61,Config!$B$43:$F$52,5,FALSE)&gt;=COLUMN(G7)),"Actual","Budget")</f>
        <v>Budget</v>
      </c>
      <c r="H7" s="258" t="str">
        <f>IF(AND(budget_revision=Config!$B$41,VLOOKUP('General Information'!$E$61,Config!$B$43:$F$52,5,FALSE)&gt;=COLUMN(H7)),"Actual","Budget")</f>
        <v>Budget</v>
      </c>
      <c r="I7" s="258" t="str">
        <f>IF(AND(budget_revision=Config!$B$41,VLOOKUP('General Information'!$E$61,Config!$B$43:$F$52,5,FALSE)&gt;=COLUMN(I7)),"Actual","Budget")</f>
        <v>Budget</v>
      </c>
      <c r="J7" s="258" t="str">
        <f>IF(AND(budget_revision=Config!$B$41,VLOOKUP('General Information'!$E$61,Config!$B$43:$F$52,5,FALSE)&gt;=COLUMN(J7)),"Actual","Budget")</f>
        <v>Budget</v>
      </c>
      <c r="K7" s="258" t="str">
        <f>IF(AND(budget_revision=Config!$B$41,VLOOKUP('General Information'!$E$61,Config!$B$43:$F$52,5,FALSE)&gt;=COLUMN(K7)),"Actual","Budget")</f>
        <v>Budget</v>
      </c>
      <c r="L7" s="258" t="str">
        <f>IF(AND(budget_revision=Config!$B$41,VLOOKUP('General Information'!$E$61,Config!$B$43:$F$52,5,FALSE)&gt;=COLUMN(L7)),"Actual","Budget")</f>
        <v>Budget</v>
      </c>
      <c r="M7" s="258" t="str">
        <f>IF(AND(budget_revision=Config!$B$41,VLOOKUP('General Information'!$E$61,Config!$B$43:$F$52,5,FALSE)&gt;=COLUMN(M7)),"Actual","Budget")</f>
        <v>Budget</v>
      </c>
      <c r="N7" s="259" t="str">
        <f>IF(AND(budget_revision=Config!$B$41,VLOOKUP('General Information'!$E$61,Config!$B$43:$F$52,5,FALSE)&gt;=COLUMN(N7)),"Actual","Budget")</f>
        <v>Budget</v>
      </c>
      <c r="O7" s="260"/>
      <c r="S7" s="257" t="s">
        <v>44</v>
      </c>
      <c r="T7" s="258" t="s">
        <v>45</v>
      </c>
      <c r="U7" s="258" t="s">
        <v>45</v>
      </c>
      <c r="V7" s="258" t="s">
        <v>45</v>
      </c>
      <c r="W7" s="258" t="s">
        <v>45</v>
      </c>
      <c r="X7" s="258" t="s">
        <v>45</v>
      </c>
      <c r="Y7" s="258" t="s">
        <v>45</v>
      </c>
      <c r="Z7" s="258" t="s">
        <v>45</v>
      </c>
      <c r="AA7" s="258" t="s">
        <v>45</v>
      </c>
      <c r="AB7" s="259" t="s">
        <v>45</v>
      </c>
      <c r="AC7" s="260"/>
      <c r="AD7" s="260"/>
      <c r="AH7" s="257" t="s">
        <v>44</v>
      </c>
      <c r="AI7" s="258" t="s">
        <v>44</v>
      </c>
      <c r="AJ7" s="258" t="s">
        <v>45</v>
      </c>
      <c r="AK7" s="258" t="s">
        <v>45</v>
      </c>
      <c r="AL7" s="258" t="s">
        <v>45</v>
      </c>
      <c r="AM7" s="258" t="s">
        <v>45</v>
      </c>
      <c r="AN7" s="258" t="s">
        <v>45</v>
      </c>
      <c r="AO7" s="258" t="s">
        <v>45</v>
      </c>
      <c r="AP7" s="258" t="s">
        <v>45</v>
      </c>
      <c r="AQ7" s="259" t="s">
        <v>45</v>
      </c>
      <c r="AR7" s="260"/>
      <c r="AS7" s="260"/>
      <c r="AW7" s="257" t="s">
        <v>44</v>
      </c>
      <c r="AX7" s="258" t="s">
        <v>44</v>
      </c>
      <c r="AY7" s="258" t="s">
        <v>44</v>
      </c>
      <c r="AZ7" s="258" t="s">
        <v>45</v>
      </c>
      <c r="BA7" s="258" t="s">
        <v>45</v>
      </c>
      <c r="BB7" s="258" t="s">
        <v>45</v>
      </c>
      <c r="BC7" s="258" t="s">
        <v>45</v>
      </c>
      <c r="BD7" s="258" t="s">
        <v>45</v>
      </c>
      <c r="BE7" s="258" t="s">
        <v>45</v>
      </c>
      <c r="BF7" s="259" t="s">
        <v>45</v>
      </c>
      <c r="BG7" s="260"/>
      <c r="BH7" s="260"/>
      <c r="BL7" s="257" t="s">
        <v>44</v>
      </c>
      <c r="BM7" s="258" t="s">
        <v>44</v>
      </c>
      <c r="BN7" s="258" t="s">
        <v>44</v>
      </c>
      <c r="BO7" s="258" t="s">
        <v>44</v>
      </c>
      <c r="BP7" s="258" t="s">
        <v>45</v>
      </c>
      <c r="BQ7" s="258" t="s">
        <v>45</v>
      </c>
      <c r="BR7" s="258" t="s">
        <v>45</v>
      </c>
      <c r="BS7" s="258" t="s">
        <v>45</v>
      </c>
      <c r="BT7" s="258" t="s">
        <v>45</v>
      </c>
      <c r="BU7" s="259" t="s">
        <v>45</v>
      </c>
      <c r="BV7" s="260"/>
      <c r="BW7" s="260"/>
      <c r="CA7" s="257" t="s">
        <v>44</v>
      </c>
      <c r="CB7" s="258" t="s">
        <v>44</v>
      </c>
      <c r="CC7" s="258" t="s">
        <v>44</v>
      </c>
      <c r="CD7" s="258" t="s">
        <v>44</v>
      </c>
      <c r="CE7" s="258" t="s">
        <v>44</v>
      </c>
      <c r="CF7" s="258" t="s">
        <v>45</v>
      </c>
      <c r="CG7" s="258" t="s">
        <v>45</v>
      </c>
      <c r="CH7" s="258" t="s">
        <v>45</v>
      </c>
      <c r="CI7" s="258" t="s">
        <v>45</v>
      </c>
      <c r="CJ7" s="259" t="s">
        <v>45</v>
      </c>
      <c r="CK7" s="260"/>
      <c r="CL7" s="260"/>
      <c r="CP7" s="257" t="s">
        <v>44</v>
      </c>
      <c r="CQ7" s="258" t="s">
        <v>44</v>
      </c>
      <c r="CR7" s="258" t="s">
        <v>44</v>
      </c>
      <c r="CS7" s="258" t="s">
        <v>44</v>
      </c>
      <c r="CT7" s="258" t="s">
        <v>44</v>
      </c>
      <c r="CU7" s="258" t="s">
        <v>44</v>
      </c>
      <c r="CV7" s="258" t="s">
        <v>45</v>
      </c>
      <c r="CW7" s="258" t="s">
        <v>45</v>
      </c>
      <c r="CX7" s="258" t="s">
        <v>45</v>
      </c>
      <c r="CY7" s="259" t="s">
        <v>45</v>
      </c>
      <c r="CZ7" s="260"/>
      <c r="DA7" s="260"/>
      <c r="DE7" s="257" t="s">
        <v>44</v>
      </c>
      <c r="DF7" s="258" t="s">
        <v>44</v>
      </c>
      <c r="DG7" s="258" t="s">
        <v>44</v>
      </c>
      <c r="DH7" s="258" t="s">
        <v>44</v>
      </c>
      <c r="DI7" s="258" t="s">
        <v>44</v>
      </c>
      <c r="DJ7" s="258" t="s">
        <v>44</v>
      </c>
      <c r="DK7" s="258" t="s">
        <v>44</v>
      </c>
      <c r="DL7" s="258" t="s">
        <v>45</v>
      </c>
      <c r="DM7" s="258" t="s">
        <v>45</v>
      </c>
      <c r="DN7" s="259" t="s">
        <v>45</v>
      </c>
      <c r="DO7" s="260"/>
      <c r="DP7" s="260"/>
      <c r="DT7" s="257" t="s">
        <v>44</v>
      </c>
      <c r="DU7" s="258" t="s">
        <v>44</v>
      </c>
      <c r="DV7" s="258" t="s">
        <v>44</v>
      </c>
      <c r="DW7" s="258" t="s">
        <v>44</v>
      </c>
      <c r="DX7" s="258" t="s">
        <v>44</v>
      </c>
      <c r="DY7" s="258" t="s">
        <v>44</v>
      </c>
      <c r="DZ7" s="258" t="s">
        <v>44</v>
      </c>
      <c r="EA7" s="258" t="s">
        <v>44</v>
      </c>
      <c r="EB7" s="258" t="s">
        <v>45</v>
      </c>
      <c r="EC7" s="259" t="s">
        <v>45</v>
      </c>
      <c r="ED7" s="260"/>
      <c r="EE7" s="260"/>
      <c r="EI7" s="257" t="s">
        <v>44</v>
      </c>
      <c r="EJ7" s="258" t="s">
        <v>44</v>
      </c>
      <c r="EK7" s="258" t="s">
        <v>44</v>
      </c>
      <c r="EL7" s="258" t="s">
        <v>44</v>
      </c>
      <c r="EM7" s="258" t="s">
        <v>44</v>
      </c>
      <c r="EN7" s="258" t="s">
        <v>44</v>
      </c>
      <c r="EO7" s="258" t="s">
        <v>44</v>
      </c>
      <c r="EP7" s="258" t="s">
        <v>44</v>
      </c>
      <c r="EQ7" s="258" t="s">
        <v>44</v>
      </c>
      <c r="ER7" s="259" t="s">
        <v>45</v>
      </c>
      <c r="ES7" s="260"/>
      <c r="ET7" s="260"/>
      <c r="EX7" s="257" t="s">
        <v>44</v>
      </c>
      <c r="EY7" s="258" t="s">
        <v>44</v>
      </c>
      <c r="EZ7" s="258" t="s">
        <v>44</v>
      </c>
      <c r="FA7" s="258" t="s">
        <v>44</v>
      </c>
      <c r="FB7" s="258" t="s">
        <v>44</v>
      </c>
      <c r="FC7" s="258" t="s">
        <v>44</v>
      </c>
      <c r="FD7" s="258" t="s">
        <v>44</v>
      </c>
      <c r="FE7" s="258" t="s">
        <v>44</v>
      </c>
      <c r="FF7" s="258" t="s">
        <v>44</v>
      </c>
      <c r="FG7" s="259" t="s">
        <v>44</v>
      </c>
      <c r="FH7" s="260"/>
      <c r="FI7" s="260"/>
    </row>
    <row r="8" spans="1:168" s="1" customFormat="1" ht="3.95" customHeight="1" x14ac:dyDescent="0.2">
      <c r="B8" s="43"/>
      <c r="C8" s="44"/>
      <c r="D8" s="560"/>
      <c r="E8" s="43"/>
      <c r="F8" s="44"/>
      <c r="G8" s="44"/>
      <c r="H8" s="44"/>
      <c r="I8" s="44"/>
      <c r="J8" s="44"/>
      <c r="K8" s="43"/>
      <c r="L8" s="43"/>
      <c r="M8" s="43"/>
      <c r="N8" s="43"/>
      <c r="O8" s="44"/>
      <c r="Q8" s="560"/>
      <c r="R8" s="560"/>
      <c r="S8" s="43"/>
      <c r="T8" s="44"/>
      <c r="U8" s="44"/>
      <c r="V8" s="44"/>
      <c r="W8" s="44"/>
      <c r="X8" s="44"/>
      <c r="Y8" s="43"/>
      <c r="Z8" s="43"/>
      <c r="AA8" s="43"/>
      <c r="AB8" s="43"/>
      <c r="AC8" s="44"/>
      <c r="AD8" s="44"/>
      <c r="AF8" s="560"/>
      <c r="AG8" s="560"/>
      <c r="AH8" s="43"/>
      <c r="AI8" s="44"/>
      <c r="AJ8" s="44"/>
      <c r="AK8" s="44"/>
      <c r="AL8" s="44"/>
      <c r="AM8" s="44"/>
      <c r="AN8" s="43"/>
      <c r="AO8" s="43"/>
      <c r="AP8" s="43"/>
      <c r="AQ8" s="43"/>
      <c r="AR8" s="44"/>
      <c r="AS8" s="44"/>
      <c r="AV8" s="560"/>
      <c r="AW8" s="43"/>
      <c r="AX8" s="44"/>
      <c r="AY8" s="44"/>
      <c r="AZ8" s="44"/>
      <c r="BA8" s="44"/>
      <c r="BB8" s="44"/>
      <c r="BC8" s="43"/>
      <c r="BD8" s="43"/>
      <c r="BE8" s="43"/>
      <c r="BF8" s="43"/>
      <c r="BG8" s="44"/>
      <c r="BH8" s="44"/>
      <c r="BK8" s="560"/>
      <c r="BL8" s="43"/>
      <c r="BM8" s="44"/>
      <c r="BN8" s="44"/>
      <c r="BO8" s="44"/>
      <c r="BP8" s="44"/>
      <c r="BQ8" s="44"/>
      <c r="BR8" s="43"/>
      <c r="BS8" s="43"/>
      <c r="BT8" s="43"/>
      <c r="BU8" s="43"/>
      <c r="BV8" s="44"/>
      <c r="BW8" s="44"/>
      <c r="BZ8" s="560"/>
      <c r="CA8" s="43"/>
      <c r="CB8" s="44"/>
      <c r="CC8" s="44"/>
      <c r="CD8" s="44"/>
      <c r="CE8" s="44"/>
      <c r="CF8" s="44"/>
      <c r="CG8" s="43"/>
      <c r="CH8" s="43"/>
      <c r="CI8" s="43"/>
      <c r="CJ8" s="43"/>
      <c r="CK8" s="44"/>
      <c r="CL8" s="44"/>
      <c r="CO8" s="560"/>
      <c r="CP8" s="43"/>
      <c r="CQ8" s="44"/>
      <c r="CR8" s="44"/>
      <c r="CS8" s="44"/>
      <c r="CT8" s="44"/>
      <c r="CU8" s="44"/>
      <c r="CV8" s="43"/>
      <c r="CW8" s="43"/>
      <c r="CX8" s="43"/>
      <c r="CY8" s="43"/>
      <c r="CZ8" s="44"/>
      <c r="DA8" s="44"/>
      <c r="DD8" s="560"/>
      <c r="DE8" s="43"/>
      <c r="DF8" s="44"/>
      <c r="DG8" s="44"/>
      <c r="DH8" s="44"/>
      <c r="DI8" s="44"/>
      <c r="DJ8" s="44"/>
      <c r="DK8" s="43"/>
      <c r="DL8" s="43"/>
      <c r="DM8" s="43"/>
      <c r="DN8" s="43"/>
      <c r="DO8" s="44"/>
      <c r="DP8" s="44"/>
      <c r="DS8" s="560"/>
      <c r="DT8" s="43"/>
      <c r="DU8" s="44"/>
      <c r="DV8" s="44"/>
      <c r="DW8" s="44"/>
      <c r="DX8" s="44"/>
      <c r="DY8" s="44"/>
      <c r="DZ8" s="43"/>
      <c r="EA8" s="43"/>
      <c r="EB8" s="43"/>
      <c r="EC8" s="43"/>
      <c r="ED8" s="44"/>
      <c r="EE8" s="44"/>
      <c r="EH8" s="560"/>
      <c r="EI8" s="43"/>
      <c r="EJ8" s="44"/>
      <c r="EK8" s="44"/>
      <c r="EL8" s="44"/>
      <c r="EM8" s="44"/>
      <c r="EN8" s="44"/>
      <c r="EO8" s="43"/>
      <c r="EP8" s="43"/>
      <c r="EQ8" s="43"/>
      <c r="ER8" s="43"/>
      <c r="ES8" s="44"/>
      <c r="ET8" s="44"/>
      <c r="EW8" s="560"/>
      <c r="EX8" s="43"/>
      <c r="EY8" s="44"/>
      <c r="EZ8" s="44"/>
      <c r="FA8" s="44"/>
      <c r="FB8" s="44"/>
      <c r="FC8" s="44"/>
      <c r="FD8" s="43"/>
      <c r="FE8" s="43"/>
      <c r="FF8" s="43"/>
      <c r="FG8" s="43"/>
      <c r="FH8" s="44"/>
      <c r="FI8" s="44"/>
    </row>
    <row r="9" spans="1:168" ht="1.5" customHeight="1" thickBot="1" x14ac:dyDescent="0.25">
      <c r="S9" s="1"/>
    </row>
    <row r="10" spans="1:168" s="199" customFormat="1" ht="4.5" customHeight="1" x14ac:dyDescent="0.2">
      <c r="D10" s="522"/>
      <c r="Q10" s="522"/>
      <c r="R10" s="522"/>
      <c r="AF10" s="522"/>
      <c r="AG10" s="522"/>
      <c r="AV10" s="522"/>
      <c r="BK10" s="522"/>
      <c r="BZ10" s="522"/>
      <c r="CO10" s="522"/>
      <c r="DD10" s="522"/>
      <c r="DS10" s="522"/>
      <c r="EH10" s="522"/>
      <c r="EW10" s="522"/>
    </row>
    <row r="11" spans="1:168" s="560" customFormat="1" ht="15" customHeight="1" x14ac:dyDescent="0.25">
      <c r="A11" s="817" t="s">
        <v>552</v>
      </c>
      <c r="B11" s="817"/>
      <c r="C11" s="817"/>
      <c r="E11" s="766" t="s">
        <v>553</v>
      </c>
      <c r="F11" s="198"/>
      <c r="G11" s="198"/>
      <c r="H11" s="198"/>
      <c r="I11" s="198"/>
      <c r="J11" s="198"/>
      <c r="K11" s="198"/>
      <c r="L11" s="198"/>
      <c r="M11" s="198"/>
      <c r="N11" s="198"/>
      <c r="O11" s="7"/>
      <c r="S11"/>
      <c r="T11" s="198"/>
      <c r="U11" s="198"/>
      <c r="V11" s="198"/>
      <c r="W11" s="198"/>
      <c r="X11" s="198"/>
      <c r="Y11" s="198"/>
      <c r="Z11" s="198"/>
      <c r="AA11" s="198"/>
      <c r="AB11" s="198"/>
      <c r="AC11" s="182"/>
      <c r="AD11" s="827"/>
      <c r="AE11" s="826"/>
      <c r="AF11" s="577"/>
      <c r="AG11" s="577"/>
      <c r="AH11" s="592" t="s">
        <v>476</v>
      </c>
      <c r="AI11" s="198"/>
      <c r="AJ11" s="198"/>
      <c r="AK11" s="198"/>
      <c r="AL11" s="198"/>
      <c r="AM11" s="198"/>
      <c r="AN11" s="198"/>
      <c r="AO11" s="198"/>
      <c r="AP11" s="198"/>
      <c r="AQ11" s="198"/>
      <c r="AR11" s="182"/>
      <c r="AS11" s="827"/>
      <c r="AT11" s="826"/>
      <c r="AU11" s="577"/>
      <c r="AV11" s="577"/>
      <c r="AW11" s="592" t="s">
        <v>476</v>
      </c>
      <c r="AX11" s="198"/>
      <c r="AY11" s="198"/>
      <c r="AZ11" s="198"/>
      <c r="BA11" s="198"/>
      <c r="BB11" s="198"/>
      <c r="BC11" s="198"/>
      <c r="BD11" s="198"/>
      <c r="BE11" s="198"/>
      <c r="BF11" s="198"/>
      <c r="BG11" s="182"/>
      <c r="BH11" s="827"/>
      <c r="BI11" s="826"/>
      <c r="BJ11" s="577"/>
      <c r="BK11" s="577"/>
      <c r="BL11" s="592" t="s">
        <v>476</v>
      </c>
      <c r="BM11" s="198"/>
      <c r="BN11" s="198"/>
      <c r="BO11" s="198"/>
      <c r="BP11" s="198"/>
      <c r="BQ11" s="198"/>
      <c r="BR11" s="198"/>
      <c r="BS11" s="198"/>
      <c r="BT11" s="198"/>
      <c r="BU11" s="198"/>
      <c r="BV11" s="182"/>
      <c r="BW11" s="827"/>
      <c r="BX11" s="826"/>
      <c r="BY11" s="577"/>
      <c r="BZ11" s="577"/>
      <c r="CA11" s="592" t="s">
        <v>476</v>
      </c>
      <c r="CB11" s="198"/>
      <c r="CC11" s="198"/>
      <c r="CD11" s="198"/>
      <c r="CE11" s="198"/>
      <c r="CF11" s="198"/>
      <c r="CG11" s="198"/>
      <c r="CH11" s="198"/>
      <c r="CI11" s="198"/>
      <c r="CJ11" s="198"/>
      <c r="CK11" s="182"/>
      <c r="CL11" s="827"/>
      <c r="CM11" s="826"/>
      <c r="CN11" s="577"/>
      <c r="CO11" s="577"/>
      <c r="CP11" s="592" t="s">
        <v>476</v>
      </c>
      <c r="CQ11" s="198"/>
      <c r="CR11" s="198"/>
      <c r="CS11" s="198"/>
      <c r="CT11" s="198"/>
      <c r="CU11" s="198"/>
      <c r="CV11" s="198"/>
      <c r="CW11" s="198"/>
      <c r="CX11" s="198"/>
      <c r="CY11" s="198"/>
      <c r="CZ11" s="182"/>
      <c r="DA11" s="827"/>
      <c r="DB11" s="826"/>
      <c r="DC11" s="577"/>
      <c r="DD11" s="577"/>
      <c r="DE11" s="592" t="s">
        <v>476</v>
      </c>
      <c r="DF11" s="198"/>
      <c r="DG11" s="198"/>
      <c r="DH11" s="198"/>
      <c r="DI11" s="198"/>
      <c r="DJ11" s="198"/>
      <c r="DK11" s="198"/>
      <c r="DL11" s="198"/>
      <c r="DM11" s="198"/>
      <c r="DN11" s="198"/>
      <c r="DO11" s="182"/>
      <c r="DP11" s="827"/>
      <c r="DQ11" s="826"/>
      <c r="DR11" s="577"/>
      <c r="DS11" s="577"/>
      <c r="DT11" s="592" t="s">
        <v>476</v>
      </c>
      <c r="DU11" s="198"/>
      <c r="DV11" s="198"/>
      <c r="DW11" s="198"/>
      <c r="DX11" s="198"/>
      <c r="DY11" s="198"/>
      <c r="DZ11" s="198"/>
      <c r="EA11" s="198"/>
      <c r="EB11" s="198"/>
      <c r="EC11" s="198"/>
      <c r="ED11" s="182"/>
      <c r="EE11" s="827"/>
      <c r="EF11" s="826"/>
      <c r="EG11" s="577"/>
      <c r="EH11" s="577"/>
      <c r="EI11" s="592" t="s">
        <v>476</v>
      </c>
      <c r="EJ11" s="198"/>
      <c r="EK11" s="198"/>
      <c r="EL11" s="198"/>
      <c r="EM11" s="198"/>
      <c r="EN11" s="198"/>
      <c r="EO11" s="198"/>
      <c r="EP11" s="198"/>
      <c r="EQ11" s="198"/>
      <c r="ER11" s="198"/>
      <c r="ES11" s="182"/>
      <c r="ET11" s="827"/>
      <c r="EU11" s="826"/>
      <c r="EV11" s="577"/>
      <c r="EW11" s="577"/>
      <c r="EX11" s="592" t="s">
        <v>476</v>
      </c>
      <c r="EY11" s="198"/>
      <c r="EZ11" s="198"/>
      <c r="FA11" s="198"/>
      <c r="FB11" s="198"/>
      <c r="FC11" s="198"/>
      <c r="FD11" s="198"/>
      <c r="FE11" s="198"/>
      <c r="FF11" s="198"/>
      <c r="FG11" s="198"/>
      <c r="FH11" s="182"/>
      <c r="FI11" s="827"/>
      <c r="FJ11" s="826"/>
      <c r="FK11" s="577"/>
      <c r="FL11" s="577"/>
    </row>
    <row r="12" spans="1:168" ht="15" customHeight="1" x14ac:dyDescent="0.2">
      <c r="B12" s="832" t="s">
        <v>171</v>
      </c>
      <c r="C12" s="832"/>
      <c r="E12" s="138"/>
      <c r="F12" s="138"/>
      <c r="G12" s="138"/>
      <c r="H12" s="138"/>
      <c r="I12" s="138"/>
      <c r="J12" s="138"/>
      <c r="K12" s="138"/>
      <c r="L12" s="138"/>
      <c r="M12" s="138"/>
      <c r="N12" s="138"/>
      <c r="O12" s="51" t="s">
        <v>1</v>
      </c>
      <c r="P12" s="511"/>
      <c r="S12" s="138"/>
      <c r="T12" s="138"/>
      <c r="U12" s="138"/>
      <c r="V12" s="138"/>
      <c r="W12" s="138"/>
      <c r="X12" s="138"/>
      <c r="Y12" s="138"/>
      <c r="Z12" s="138"/>
      <c r="AA12" s="138"/>
      <c r="AB12" s="138"/>
      <c r="AC12" s="51" t="s">
        <v>1</v>
      </c>
      <c r="AD12" s="827"/>
      <c r="AE12" s="826"/>
      <c r="AH12" s="138"/>
      <c r="AI12" s="138"/>
      <c r="AJ12" s="138"/>
      <c r="AK12" s="138"/>
      <c r="AL12" s="138"/>
      <c r="AM12" s="138"/>
      <c r="AN12" s="138"/>
      <c r="AO12" s="138"/>
      <c r="AP12" s="138"/>
      <c r="AQ12" s="138"/>
      <c r="AR12" s="51" t="s">
        <v>1</v>
      </c>
      <c r="AS12" s="827"/>
      <c r="AT12" s="826"/>
      <c r="AW12" s="138"/>
      <c r="AX12" s="138"/>
      <c r="AY12" s="138"/>
      <c r="AZ12" s="138"/>
      <c r="BA12" s="138"/>
      <c r="BB12" s="138"/>
      <c r="BC12" s="138"/>
      <c r="BD12" s="138"/>
      <c r="BE12" s="138"/>
      <c r="BF12" s="138"/>
      <c r="BG12" s="51" t="s">
        <v>1</v>
      </c>
      <c r="BH12" s="827"/>
      <c r="BI12" s="826"/>
      <c r="BL12" s="138"/>
      <c r="BM12" s="138"/>
      <c r="BN12" s="138"/>
      <c r="BO12" s="138"/>
      <c r="BP12" s="138"/>
      <c r="BQ12" s="138"/>
      <c r="BR12" s="138"/>
      <c r="BS12" s="138"/>
      <c r="BT12" s="138"/>
      <c r="BU12" s="138"/>
      <c r="BV12" s="51" t="s">
        <v>1</v>
      </c>
      <c r="BW12" s="827"/>
      <c r="BX12" s="826"/>
      <c r="CA12" s="138"/>
      <c r="CB12" s="138"/>
      <c r="CC12" s="138"/>
      <c r="CD12" s="138"/>
      <c r="CE12" s="138"/>
      <c r="CF12" s="138"/>
      <c r="CG12" s="138"/>
      <c r="CH12" s="138"/>
      <c r="CI12" s="138"/>
      <c r="CJ12" s="138"/>
      <c r="CK12" s="51" t="s">
        <v>1</v>
      </c>
      <c r="CL12" s="827"/>
      <c r="CM12" s="826"/>
      <c r="CP12" s="138"/>
      <c r="CQ12" s="138"/>
      <c r="CR12" s="138"/>
      <c r="CS12" s="138"/>
      <c r="CT12" s="138"/>
      <c r="CU12" s="138"/>
      <c r="CV12" s="138"/>
      <c r="CW12" s="138"/>
      <c r="CX12" s="138"/>
      <c r="CY12" s="138"/>
      <c r="CZ12" s="51" t="s">
        <v>1</v>
      </c>
      <c r="DA12" s="827"/>
      <c r="DB12" s="826"/>
      <c r="DE12" s="138"/>
      <c r="DF12" s="138"/>
      <c r="DG12" s="138"/>
      <c r="DH12" s="138"/>
      <c r="DI12" s="138"/>
      <c r="DJ12" s="138"/>
      <c r="DK12" s="138"/>
      <c r="DL12" s="138"/>
      <c r="DM12" s="138"/>
      <c r="DN12" s="138"/>
      <c r="DO12" s="51" t="s">
        <v>1</v>
      </c>
      <c r="DP12" s="827"/>
      <c r="DQ12" s="826"/>
      <c r="DT12" s="138"/>
      <c r="DU12" s="138"/>
      <c r="DV12" s="138"/>
      <c r="DW12" s="138"/>
      <c r="DX12" s="138"/>
      <c r="DY12" s="138"/>
      <c r="DZ12" s="138"/>
      <c r="EA12" s="138"/>
      <c r="EB12" s="138"/>
      <c r="EC12" s="138"/>
      <c r="ED12" s="51" t="s">
        <v>1</v>
      </c>
      <c r="EE12" s="827"/>
      <c r="EF12" s="826"/>
      <c r="EI12" s="138"/>
      <c r="EJ12" s="138"/>
      <c r="EK12" s="138"/>
      <c r="EL12" s="138"/>
      <c r="EM12" s="138"/>
      <c r="EN12" s="138"/>
      <c r="EO12" s="138"/>
      <c r="EP12" s="138"/>
      <c r="EQ12" s="138"/>
      <c r="ER12" s="138"/>
      <c r="ES12" s="51" t="s">
        <v>1</v>
      </c>
      <c r="ET12" s="827"/>
      <c r="EU12" s="826"/>
      <c r="EX12" s="138"/>
      <c r="EY12" s="138"/>
      <c r="EZ12" s="138"/>
      <c r="FA12" s="138"/>
      <c r="FB12" s="138"/>
      <c r="FC12" s="138"/>
      <c r="FD12" s="138"/>
      <c r="FE12" s="138"/>
      <c r="FF12" s="138"/>
      <c r="FG12" s="138"/>
      <c r="FH12" s="51" t="s">
        <v>1</v>
      </c>
      <c r="FI12" s="827"/>
      <c r="FJ12" s="826"/>
    </row>
    <row r="13" spans="1:168" x14ac:dyDescent="0.2">
      <c r="B13" s="831" t="s">
        <v>554</v>
      </c>
      <c r="C13" s="831"/>
      <c r="E13" s="230"/>
      <c r="F13" s="230"/>
      <c r="G13" s="230"/>
      <c r="H13" s="230"/>
      <c r="I13" s="230"/>
      <c r="J13" s="230"/>
      <c r="K13" s="230"/>
      <c r="L13" s="230"/>
      <c r="M13" s="230"/>
      <c r="N13" s="230"/>
      <c r="O13" s="219">
        <f>SUM(E13:N13)</f>
        <v>0</v>
      </c>
      <c r="P13" s="46"/>
      <c r="S13" s="245"/>
      <c r="T13" s="230"/>
      <c r="U13" s="230"/>
      <c r="V13" s="230"/>
      <c r="W13" s="230"/>
      <c r="X13" s="230"/>
      <c r="Y13" s="230"/>
      <c r="Z13" s="230"/>
      <c r="AA13" s="230"/>
      <c r="AB13" s="230"/>
      <c r="AC13" s="219">
        <f>SUM(S13:AB13)</f>
        <v>0</v>
      </c>
      <c r="AD13" s="46"/>
      <c r="AE13" s="46"/>
      <c r="AH13" s="144">
        <f>S13</f>
        <v>0</v>
      </c>
      <c r="AI13" s="278"/>
      <c r="AJ13" s="230"/>
      <c r="AK13" s="230"/>
      <c r="AL13" s="230"/>
      <c r="AM13" s="230"/>
      <c r="AN13" s="230"/>
      <c r="AO13" s="230"/>
      <c r="AP13" s="230"/>
      <c r="AQ13" s="230"/>
      <c r="AR13" s="219">
        <f>SUM(AH13:AQ13)</f>
        <v>0</v>
      </c>
      <c r="AS13" s="46"/>
      <c r="AT13" s="46"/>
      <c r="AW13" s="144">
        <f t="shared" ref="AW13:AX15" si="0">AH13</f>
        <v>0</v>
      </c>
      <c r="AX13" s="281">
        <f t="shared" si="0"/>
        <v>0</v>
      </c>
      <c r="AY13" s="278"/>
      <c r="AZ13" s="230"/>
      <c r="BA13" s="230"/>
      <c r="BB13" s="230"/>
      <c r="BC13" s="230"/>
      <c r="BD13" s="230"/>
      <c r="BE13" s="230"/>
      <c r="BF13" s="230"/>
      <c r="BG13" s="219">
        <f>SUM(AW13:BF13)</f>
        <v>0</v>
      </c>
      <c r="BH13" s="46"/>
      <c r="BI13" s="46"/>
      <c r="BL13" s="144">
        <f t="shared" ref="BL13:BN15" si="1">AW13</f>
        <v>0</v>
      </c>
      <c r="BM13" s="164">
        <f t="shared" si="1"/>
        <v>0</v>
      </c>
      <c r="BN13" s="281">
        <f t="shared" si="1"/>
        <v>0</v>
      </c>
      <c r="BO13" s="278"/>
      <c r="BP13" s="230"/>
      <c r="BQ13" s="230"/>
      <c r="BR13" s="230"/>
      <c r="BS13" s="230"/>
      <c r="BT13" s="230"/>
      <c r="BU13" s="230"/>
      <c r="BV13" s="219">
        <f>SUM(BL13:BU13)</f>
        <v>0</v>
      </c>
      <c r="BW13" s="46"/>
      <c r="BX13" s="46"/>
      <c r="CA13" s="144">
        <f t="shared" ref="CA13:CD15" si="2">BL13</f>
        <v>0</v>
      </c>
      <c r="CB13" s="164">
        <f t="shared" si="2"/>
        <v>0</v>
      </c>
      <c r="CC13" s="164">
        <f t="shared" si="2"/>
        <v>0</v>
      </c>
      <c r="CD13" s="281">
        <f t="shared" si="2"/>
        <v>0</v>
      </c>
      <c r="CE13" s="278"/>
      <c r="CF13" s="230"/>
      <c r="CG13" s="230"/>
      <c r="CH13" s="230"/>
      <c r="CI13" s="230"/>
      <c r="CJ13" s="230"/>
      <c r="CK13" s="219">
        <f>SUM(CA13:CJ13)</f>
        <v>0</v>
      </c>
      <c r="CL13" s="46"/>
      <c r="CM13" s="46"/>
      <c r="CP13" s="144">
        <f t="shared" ref="CP13:CT15" si="3">CA13</f>
        <v>0</v>
      </c>
      <c r="CQ13" s="164">
        <f t="shared" si="3"/>
        <v>0</v>
      </c>
      <c r="CR13" s="164">
        <f t="shared" si="3"/>
        <v>0</v>
      </c>
      <c r="CS13" s="164">
        <f t="shared" si="3"/>
        <v>0</v>
      </c>
      <c r="CT13" s="281">
        <f t="shared" si="3"/>
        <v>0</v>
      </c>
      <c r="CU13" s="278"/>
      <c r="CV13" s="230"/>
      <c r="CW13" s="230"/>
      <c r="CX13" s="230"/>
      <c r="CY13" s="230"/>
      <c r="CZ13" s="219">
        <f>SUM(CP13:CY13)</f>
        <v>0</v>
      </c>
      <c r="DA13" s="46"/>
      <c r="DB13" s="46"/>
      <c r="DE13" s="144">
        <f t="shared" ref="DE13:DJ15" si="4">CP13</f>
        <v>0</v>
      </c>
      <c r="DF13" s="164">
        <f t="shared" si="4"/>
        <v>0</v>
      </c>
      <c r="DG13" s="164">
        <f t="shared" si="4"/>
        <v>0</v>
      </c>
      <c r="DH13" s="164">
        <f t="shared" si="4"/>
        <v>0</v>
      </c>
      <c r="DI13" s="164">
        <f t="shared" si="4"/>
        <v>0</v>
      </c>
      <c r="DJ13" s="281">
        <f t="shared" si="4"/>
        <v>0</v>
      </c>
      <c r="DK13" s="278"/>
      <c r="DL13" s="230"/>
      <c r="DM13" s="230"/>
      <c r="DN13" s="230"/>
      <c r="DO13" s="219">
        <f>SUM(DE13:DN13)</f>
        <v>0</v>
      </c>
      <c r="DP13" s="46"/>
      <c r="DQ13" s="46"/>
      <c r="DT13" s="144">
        <f t="shared" ref="DT13:DZ15" si="5">DE13</f>
        <v>0</v>
      </c>
      <c r="DU13" s="164">
        <f t="shared" si="5"/>
        <v>0</v>
      </c>
      <c r="DV13" s="164">
        <f t="shared" si="5"/>
        <v>0</v>
      </c>
      <c r="DW13" s="164">
        <f t="shared" si="5"/>
        <v>0</v>
      </c>
      <c r="DX13" s="164">
        <f t="shared" si="5"/>
        <v>0</v>
      </c>
      <c r="DY13" s="164">
        <f t="shared" si="5"/>
        <v>0</v>
      </c>
      <c r="DZ13" s="281">
        <f t="shared" si="5"/>
        <v>0</v>
      </c>
      <c r="EA13" s="278"/>
      <c r="EB13" s="230"/>
      <c r="EC13" s="230"/>
      <c r="ED13" s="219">
        <f>SUM(DT13:EC13)</f>
        <v>0</v>
      </c>
      <c r="EE13" s="46"/>
      <c r="EF13" s="46"/>
      <c r="EI13" s="144">
        <f t="shared" ref="EI13:EP15" si="6">DT13</f>
        <v>0</v>
      </c>
      <c r="EJ13" s="164">
        <f t="shared" si="6"/>
        <v>0</v>
      </c>
      <c r="EK13" s="164">
        <f t="shared" si="6"/>
        <v>0</v>
      </c>
      <c r="EL13" s="164">
        <f t="shared" si="6"/>
        <v>0</v>
      </c>
      <c r="EM13" s="164">
        <f t="shared" si="6"/>
        <v>0</v>
      </c>
      <c r="EN13" s="164">
        <f t="shared" si="6"/>
        <v>0</v>
      </c>
      <c r="EO13" s="164">
        <f t="shared" si="6"/>
        <v>0</v>
      </c>
      <c r="EP13" s="281">
        <f t="shared" si="6"/>
        <v>0</v>
      </c>
      <c r="EQ13" s="278"/>
      <c r="ER13" s="230"/>
      <c r="ES13" s="219">
        <f>SUM(EI13:ER13)</f>
        <v>0</v>
      </c>
      <c r="ET13" s="46"/>
      <c r="EU13" s="46"/>
      <c r="EX13" s="144">
        <f t="shared" ref="EX13:FF15" si="7">EI13</f>
        <v>0</v>
      </c>
      <c r="EY13" s="164">
        <f t="shared" si="7"/>
        <v>0</v>
      </c>
      <c r="EZ13" s="164">
        <f t="shared" si="7"/>
        <v>0</v>
      </c>
      <c r="FA13" s="164">
        <f t="shared" si="7"/>
        <v>0</v>
      </c>
      <c r="FB13" s="164">
        <f t="shared" si="7"/>
        <v>0</v>
      </c>
      <c r="FC13" s="164">
        <f t="shared" si="7"/>
        <v>0</v>
      </c>
      <c r="FD13" s="164">
        <f t="shared" si="7"/>
        <v>0</v>
      </c>
      <c r="FE13" s="164">
        <f t="shared" si="7"/>
        <v>0</v>
      </c>
      <c r="FF13" s="281">
        <f t="shared" si="7"/>
        <v>0</v>
      </c>
      <c r="FG13" s="278"/>
      <c r="FH13" s="219">
        <f>SUM(EX13:FG13)</f>
        <v>0</v>
      </c>
      <c r="FI13" s="46"/>
      <c r="FJ13" s="46"/>
    </row>
    <row r="14" spans="1:168" x14ac:dyDescent="0.2">
      <c r="B14" s="829" t="s">
        <v>177</v>
      </c>
      <c r="C14" s="829"/>
      <c r="E14" s="4">
        <f ca="1">IF(E$7="Actual",OFFSET(E14,0,VLOOKUP(COLUMN(E14),Config!$F$44:$G$52,2,FALSE)-COLUMN($E14)),0)</f>
        <v>0</v>
      </c>
      <c r="F14" s="48">
        <f ca="1">IF(F$7="Actual",OFFSET(F14,0,VLOOKUP(COLUMN(F14),Config!$F$44:$G$52,2,FALSE)-COLUMN($E14)),0)</f>
        <v>0</v>
      </c>
      <c r="G14" s="48">
        <f ca="1">IF(G$7="Actual",OFFSET(G14,0,VLOOKUP(COLUMN(G14),Config!$F$44:$G$52,2,FALSE)-COLUMN($E14)),0)</f>
        <v>0</v>
      </c>
      <c r="H14" s="48">
        <f ca="1">IF(H$7="Actual",OFFSET(H14,0,VLOOKUP(COLUMN(H14),Config!$F$44:$G$52,2,FALSE)-COLUMN($E14)),0)</f>
        <v>0</v>
      </c>
      <c r="I14" s="48">
        <f ca="1">IF(I$7="Actual",OFFSET(I14,0,VLOOKUP(COLUMN(I14),Config!$F$44:$G$52,2,FALSE)-COLUMN($E14)),0)</f>
        <v>0</v>
      </c>
      <c r="J14" s="48">
        <f ca="1">IF(J$7="Actual",OFFSET(J14,0,VLOOKUP(COLUMN(J14),Config!$F$44:$G$52,2,FALSE)-COLUMN($E14)),0)</f>
        <v>0</v>
      </c>
      <c r="K14" s="48">
        <f ca="1">IF(K$7="Actual",OFFSET(K14,0,VLOOKUP(COLUMN(K14),Config!$F$44:$G$52,2,FALSE)-COLUMN($E14)),0)</f>
        <v>0</v>
      </c>
      <c r="L14" s="48">
        <f ca="1">IF(L$7="Actual",OFFSET(L14,0,VLOOKUP(COLUMN(L14),Config!$F$44:$G$52,2,FALSE)-COLUMN($E14)),0)</f>
        <v>0</v>
      </c>
      <c r="M14" s="48">
        <f ca="1">IF(M$7="Actual",OFFSET(M14,0,VLOOKUP(COLUMN(M14),Config!$F$44:$G$52,2,FALSE)-COLUMN($E14)),0)</f>
        <v>0</v>
      </c>
      <c r="N14" s="48">
        <f ca="1">IF(N$7="Actual",OFFSET(N14,0,VLOOKUP(COLUMN(N14),Config!$F$44:$G$52,2,FALSE)-COLUMN($E14)),0)</f>
        <v>0</v>
      </c>
      <c r="O14" s="48">
        <f t="shared" ref="O14:O15" ca="1" si="8">SUM(E14:N14)</f>
        <v>0</v>
      </c>
      <c r="P14" s="46"/>
      <c r="S14" s="246"/>
      <c r="T14" s="48">
        <v>0</v>
      </c>
      <c r="U14" s="48">
        <v>0</v>
      </c>
      <c r="V14" s="48">
        <v>0</v>
      </c>
      <c r="W14" s="48">
        <v>0</v>
      </c>
      <c r="X14" s="48">
        <v>0</v>
      </c>
      <c r="Y14" s="48">
        <v>0</v>
      </c>
      <c r="Z14" s="48">
        <v>0</v>
      </c>
      <c r="AA14" s="48">
        <v>0</v>
      </c>
      <c r="AB14" s="48">
        <v>0</v>
      </c>
      <c r="AC14" s="48">
        <f t="shared" ref="AC14:AC15" si="9">SUM(S14:AB14)</f>
        <v>0</v>
      </c>
      <c r="AD14" s="46"/>
      <c r="AE14" s="46"/>
      <c r="AH14" s="4">
        <f>S14</f>
        <v>0</v>
      </c>
      <c r="AI14" s="279"/>
      <c r="AJ14" s="48">
        <v>0</v>
      </c>
      <c r="AK14" s="48">
        <v>0</v>
      </c>
      <c r="AL14" s="48">
        <v>0</v>
      </c>
      <c r="AM14" s="48">
        <v>0</v>
      </c>
      <c r="AN14" s="48">
        <v>0</v>
      </c>
      <c r="AO14" s="48">
        <v>0</v>
      </c>
      <c r="AP14" s="48">
        <v>0</v>
      </c>
      <c r="AQ14" s="48">
        <v>0</v>
      </c>
      <c r="AR14" s="48">
        <f t="shared" ref="AR14:AR15" si="10">SUM(AH14:AQ14)</f>
        <v>0</v>
      </c>
      <c r="AS14" s="46"/>
      <c r="AT14" s="46"/>
      <c r="AW14" s="4">
        <f t="shared" si="0"/>
        <v>0</v>
      </c>
      <c r="AX14" s="48">
        <f t="shared" si="0"/>
        <v>0</v>
      </c>
      <c r="AY14" s="279"/>
      <c r="AZ14" s="48">
        <v>0</v>
      </c>
      <c r="BA14" s="48">
        <v>0</v>
      </c>
      <c r="BB14" s="48">
        <v>0</v>
      </c>
      <c r="BC14" s="48">
        <v>0</v>
      </c>
      <c r="BD14" s="48">
        <v>0</v>
      </c>
      <c r="BE14" s="48">
        <v>0</v>
      </c>
      <c r="BF14" s="48">
        <v>0</v>
      </c>
      <c r="BG14" s="48">
        <f t="shared" ref="BG14:BG15" si="11">SUM(AW14:BF14)</f>
        <v>0</v>
      </c>
      <c r="BH14" s="46"/>
      <c r="BI14" s="46"/>
      <c r="BL14" s="4">
        <f t="shared" si="1"/>
        <v>0</v>
      </c>
      <c r="BM14" s="48">
        <f t="shared" si="1"/>
        <v>0</v>
      </c>
      <c r="BN14" s="48">
        <f t="shared" si="1"/>
        <v>0</v>
      </c>
      <c r="BO14" s="279"/>
      <c r="BP14" s="48">
        <v>0</v>
      </c>
      <c r="BQ14" s="48">
        <v>0</v>
      </c>
      <c r="BR14" s="48">
        <v>0</v>
      </c>
      <c r="BS14" s="48">
        <v>0</v>
      </c>
      <c r="BT14" s="48">
        <v>0</v>
      </c>
      <c r="BU14" s="48">
        <v>0</v>
      </c>
      <c r="BV14" s="48">
        <f t="shared" ref="BV14:BV15" si="12">SUM(BL14:BU14)</f>
        <v>0</v>
      </c>
      <c r="BW14" s="46"/>
      <c r="BX14" s="46"/>
      <c r="CA14" s="4">
        <f t="shared" si="2"/>
        <v>0</v>
      </c>
      <c r="CB14" s="48">
        <f t="shared" si="2"/>
        <v>0</v>
      </c>
      <c r="CC14" s="48">
        <f t="shared" si="2"/>
        <v>0</v>
      </c>
      <c r="CD14" s="48">
        <f t="shared" si="2"/>
        <v>0</v>
      </c>
      <c r="CE14" s="279"/>
      <c r="CF14" s="48">
        <v>0</v>
      </c>
      <c r="CG14" s="48">
        <v>0</v>
      </c>
      <c r="CH14" s="48">
        <v>0</v>
      </c>
      <c r="CI14" s="48">
        <v>0</v>
      </c>
      <c r="CJ14" s="48">
        <v>0</v>
      </c>
      <c r="CK14" s="48">
        <f t="shared" ref="CK14:CK15" si="13">SUM(CA14:CJ14)</f>
        <v>0</v>
      </c>
      <c r="CL14" s="46"/>
      <c r="CM14" s="46"/>
      <c r="CP14" s="4">
        <f t="shared" si="3"/>
        <v>0</v>
      </c>
      <c r="CQ14" s="48">
        <f t="shared" si="3"/>
        <v>0</v>
      </c>
      <c r="CR14" s="48">
        <f t="shared" si="3"/>
        <v>0</v>
      </c>
      <c r="CS14" s="48">
        <f t="shared" si="3"/>
        <v>0</v>
      </c>
      <c r="CT14" s="48">
        <f t="shared" si="3"/>
        <v>0</v>
      </c>
      <c r="CU14" s="279"/>
      <c r="CV14" s="48">
        <v>0</v>
      </c>
      <c r="CW14" s="48">
        <v>0</v>
      </c>
      <c r="CX14" s="48">
        <v>0</v>
      </c>
      <c r="CY14" s="48">
        <v>0</v>
      </c>
      <c r="CZ14" s="48">
        <f t="shared" ref="CZ14:CZ15" si="14">SUM(CP14:CY14)</f>
        <v>0</v>
      </c>
      <c r="DA14" s="46"/>
      <c r="DB14" s="46"/>
      <c r="DE14" s="4">
        <f t="shared" si="4"/>
        <v>0</v>
      </c>
      <c r="DF14" s="48">
        <f t="shared" si="4"/>
        <v>0</v>
      </c>
      <c r="DG14" s="48">
        <f t="shared" si="4"/>
        <v>0</v>
      </c>
      <c r="DH14" s="48">
        <f t="shared" si="4"/>
        <v>0</v>
      </c>
      <c r="DI14" s="48">
        <f t="shared" si="4"/>
        <v>0</v>
      </c>
      <c r="DJ14" s="48">
        <f t="shared" si="4"/>
        <v>0</v>
      </c>
      <c r="DK14" s="279"/>
      <c r="DL14" s="48">
        <v>0</v>
      </c>
      <c r="DM14" s="48">
        <v>0</v>
      </c>
      <c r="DN14" s="48">
        <v>0</v>
      </c>
      <c r="DO14" s="48">
        <f t="shared" ref="DO14:DO15" si="15">SUM(DE14:DN14)</f>
        <v>0</v>
      </c>
      <c r="DP14" s="46"/>
      <c r="DQ14" s="46"/>
      <c r="DT14" s="4">
        <f t="shared" si="5"/>
        <v>0</v>
      </c>
      <c r="DU14" s="48">
        <f t="shared" si="5"/>
        <v>0</v>
      </c>
      <c r="DV14" s="48">
        <f t="shared" si="5"/>
        <v>0</v>
      </c>
      <c r="DW14" s="48">
        <f t="shared" si="5"/>
        <v>0</v>
      </c>
      <c r="DX14" s="48">
        <f t="shared" si="5"/>
        <v>0</v>
      </c>
      <c r="DY14" s="48">
        <f t="shared" si="5"/>
        <v>0</v>
      </c>
      <c r="DZ14" s="48">
        <f t="shared" si="5"/>
        <v>0</v>
      </c>
      <c r="EA14" s="279"/>
      <c r="EB14" s="48">
        <v>0</v>
      </c>
      <c r="EC14" s="48">
        <v>0</v>
      </c>
      <c r="ED14" s="48">
        <f t="shared" ref="ED14:ED15" si="16">SUM(DT14:EC14)</f>
        <v>0</v>
      </c>
      <c r="EE14" s="46"/>
      <c r="EF14" s="46"/>
      <c r="EI14" s="4">
        <f t="shared" si="6"/>
        <v>0</v>
      </c>
      <c r="EJ14" s="48">
        <f t="shared" si="6"/>
        <v>0</v>
      </c>
      <c r="EK14" s="48">
        <f t="shared" si="6"/>
        <v>0</v>
      </c>
      <c r="EL14" s="48">
        <f t="shared" si="6"/>
        <v>0</v>
      </c>
      <c r="EM14" s="48">
        <f t="shared" si="6"/>
        <v>0</v>
      </c>
      <c r="EN14" s="48">
        <f t="shared" si="6"/>
        <v>0</v>
      </c>
      <c r="EO14" s="48">
        <f t="shared" si="6"/>
        <v>0</v>
      </c>
      <c r="EP14" s="48">
        <f t="shared" si="6"/>
        <v>0</v>
      </c>
      <c r="EQ14" s="279"/>
      <c r="ER14" s="48">
        <v>0</v>
      </c>
      <c r="ES14" s="48">
        <f t="shared" ref="ES14:ES15" si="17">SUM(EI14:ER14)</f>
        <v>0</v>
      </c>
      <c r="ET14" s="46"/>
      <c r="EU14" s="46"/>
      <c r="EX14" s="4">
        <f t="shared" si="7"/>
        <v>0</v>
      </c>
      <c r="EY14" s="48">
        <f t="shared" si="7"/>
        <v>0</v>
      </c>
      <c r="EZ14" s="48">
        <f t="shared" si="7"/>
        <v>0</v>
      </c>
      <c r="FA14" s="48">
        <f t="shared" si="7"/>
        <v>0</v>
      </c>
      <c r="FB14" s="48">
        <f t="shared" si="7"/>
        <v>0</v>
      </c>
      <c r="FC14" s="48">
        <f t="shared" si="7"/>
        <v>0</v>
      </c>
      <c r="FD14" s="48">
        <f t="shared" si="7"/>
        <v>0</v>
      </c>
      <c r="FE14" s="48">
        <f t="shared" si="7"/>
        <v>0</v>
      </c>
      <c r="FF14" s="48">
        <f t="shared" si="7"/>
        <v>0</v>
      </c>
      <c r="FG14" s="279"/>
      <c r="FH14" s="48">
        <f t="shared" ref="FH14:FH15" si="18">SUM(EX14:FG14)</f>
        <v>0</v>
      </c>
      <c r="FI14" s="46"/>
      <c r="FJ14" s="46"/>
    </row>
    <row r="15" spans="1:168" x14ac:dyDescent="0.2">
      <c r="B15" s="829" t="s">
        <v>279</v>
      </c>
      <c r="C15" s="829"/>
      <c r="E15" s="4">
        <f ca="1">IF(E$7="Actual",OFFSET(E15,0,VLOOKUP(COLUMN(E15),Config!$F$44:$G$52,2,FALSE)-COLUMN($E15)),0)</f>
        <v>0</v>
      </c>
      <c r="F15" s="48">
        <f ca="1">IF(F$7="Actual",OFFSET(F15,0,VLOOKUP(COLUMN(F15),Config!$F$44:$G$52,2,FALSE)-COLUMN($E15)),0)</f>
        <v>0</v>
      </c>
      <c r="G15" s="48">
        <f ca="1">IF(G$7="Actual",OFFSET(G15,0,VLOOKUP(COLUMN(G15),Config!$F$44:$G$52,2,FALSE)-COLUMN($E15)),0)</f>
        <v>0</v>
      </c>
      <c r="H15" s="48">
        <f ca="1">IF(H$7="Actual",OFFSET(H15,0,VLOOKUP(COLUMN(H15),Config!$F$44:$G$52,2,FALSE)-COLUMN($E15)),0)</f>
        <v>0</v>
      </c>
      <c r="I15" s="48">
        <f ca="1">IF(I$7="Actual",OFFSET(I15,0,VLOOKUP(COLUMN(I15),Config!$F$44:$G$52,2,FALSE)-COLUMN($E15)),0)</f>
        <v>0</v>
      </c>
      <c r="J15" s="48">
        <f ca="1">IF(J$7="Actual",OFFSET(J15,0,VLOOKUP(COLUMN(J15),Config!$F$44:$G$52,2,FALSE)-COLUMN($E15)),0)</f>
        <v>0</v>
      </c>
      <c r="K15" s="48">
        <f ca="1">IF(K$7="Actual",OFFSET(K15,0,VLOOKUP(COLUMN(K15),Config!$F$44:$G$52,2,FALSE)-COLUMN($E15)),0)</f>
        <v>0</v>
      </c>
      <c r="L15" s="48">
        <f ca="1">IF(L$7="Actual",OFFSET(L15,0,VLOOKUP(COLUMN(L15),Config!$F$44:$G$52,2,FALSE)-COLUMN($E15)),0)</f>
        <v>0</v>
      </c>
      <c r="M15" s="48">
        <f ca="1">IF(M$7="Actual",OFFSET(M15,0,VLOOKUP(COLUMN(M15),Config!$F$44:$G$52,2,FALSE)-COLUMN($E15)),0)</f>
        <v>0</v>
      </c>
      <c r="N15" s="48">
        <f ca="1">IF(N$7="Actual",OFFSET(N15,0,VLOOKUP(COLUMN(N15),Config!$F$44:$G$52,2,FALSE)-COLUMN($E15)),0)</f>
        <v>0</v>
      </c>
      <c r="O15" s="48">
        <f t="shared" ca="1" si="8"/>
        <v>0</v>
      </c>
      <c r="P15" s="46"/>
      <c r="S15" s="246"/>
      <c r="T15" s="48">
        <v>0</v>
      </c>
      <c r="U15" s="48">
        <v>0</v>
      </c>
      <c r="V15" s="48">
        <v>0</v>
      </c>
      <c r="W15" s="48">
        <v>0</v>
      </c>
      <c r="X15" s="48">
        <v>0</v>
      </c>
      <c r="Y15" s="48">
        <v>0</v>
      </c>
      <c r="Z15" s="48">
        <v>0</v>
      </c>
      <c r="AA15" s="48">
        <v>0</v>
      </c>
      <c r="AB15" s="48">
        <v>0</v>
      </c>
      <c r="AC15" s="48">
        <f t="shared" si="9"/>
        <v>0</v>
      </c>
      <c r="AD15" s="46"/>
      <c r="AE15" s="46"/>
      <c r="AH15" s="4">
        <f>S15</f>
        <v>0</v>
      </c>
      <c r="AI15" s="279"/>
      <c r="AJ15" s="48">
        <v>0</v>
      </c>
      <c r="AK15" s="48">
        <v>0</v>
      </c>
      <c r="AL15" s="48">
        <v>0</v>
      </c>
      <c r="AM15" s="48">
        <v>0</v>
      </c>
      <c r="AN15" s="48">
        <v>0</v>
      </c>
      <c r="AO15" s="48">
        <v>0</v>
      </c>
      <c r="AP15" s="48">
        <v>0</v>
      </c>
      <c r="AQ15" s="48">
        <v>0</v>
      </c>
      <c r="AR15" s="48">
        <f t="shared" si="10"/>
        <v>0</v>
      </c>
      <c r="AS15" s="46"/>
      <c r="AT15" s="46"/>
      <c r="AW15" s="4">
        <f t="shared" si="0"/>
        <v>0</v>
      </c>
      <c r="AX15" s="48">
        <f t="shared" si="0"/>
        <v>0</v>
      </c>
      <c r="AY15" s="279"/>
      <c r="AZ15" s="48">
        <v>0</v>
      </c>
      <c r="BA15" s="48">
        <v>0</v>
      </c>
      <c r="BB15" s="48">
        <v>0</v>
      </c>
      <c r="BC15" s="48">
        <v>0</v>
      </c>
      <c r="BD15" s="48">
        <v>0</v>
      </c>
      <c r="BE15" s="48">
        <v>0</v>
      </c>
      <c r="BF15" s="48">
        <v>0</v>
      </c>
      <c r="BG15" s="48">
        <f t="shared" si="11"/>
        <v>0</v>
      </c>
      <c r="BH15" s="46"/>
      <c r="BI15" s="46"/>
      <c r="BL15" s="4">
        <f t="shared" si="1"/>
        <v>0</v>
      </c>
      <c r="BM15" s="48">
        <f t="shared" si="1"/>
        <v>0</v>
      </c>
      <c r="BN15" s="48">
        <f t="shared" si="1"/>
        <v>0</v>
      </c>
      <c r="BO15" s="279"/>
      <c r="BP15" s="48">
        <v>0</v>
      </c>
      <c r="BQ15" s="48">
        <v>0</v>
      </c>
      <c r="BR15" s="48">
        <v>0</v>
      </c>
      <c r="BS15" s="48">
        <v>0</v>
      </c>
      <c r="BT15" s="48">
        <v>0</v>
      </c>
      <c r="BU15" s="48">
        <v>0</v>
      </c>
      <c r="BV15" s="48">
        <f t="shared" si="12"/>
        <v>0</v>
      </c>
      <c r="BW15" s="46"/>
      <c r="BX15" s="46"/>
      <c r="CA15" s="4">
        <f t="shared" si="2"/>
        <v>0</v>
      </c>
      <c r="CB15" s="48">
        <f t="shared" si="2"/>
        <v>0</v>
      </c>
      <c r="CC15" s="48">
        <f t="shared" si="2"/>
        <v>0</v>
      </c>
      <c r="CD15" s="48">
        <f t="shared" si="2"/>
        <v>0</v>
      </c>
      <c r="CE15" s="279"/>
      <c r="CF15" s="48">
        <v>0</v>
      </c>
      <c r="CG15" s="48">
        <v>0</v>
      </c>
      <c r="CH15" s="48">
        <v>0</v>
      </c>
      <c r="CI15" s="48">
        <v>0</v>
      </c>
      <c r="CJ15" s="48">
        <v>0</v>
      </c>
      <c r="CK15" s="48">
        <f t="shared" si="13"/>
        <v>0</v>
      </c>
      <c r="CL15" s="46"/>
      <c r="CM15" s="46"/>
      <c r="CP15" s="4">
        <f t="shared" si="3"/>
        <v>0</v>
      </c>
      <c r="CQ15" s="48">
        <f t="shared" si="3"/>
        <v>0</v>
      </c>
      <c r="CR15" s="48">
        <f t="shared" si="3"/>
        <v>0</v>
      </c>
      <c r="CS15" s="48">
        <f t="shared" si="3"/>
        <v>0</v>
      </c>
      <c r="CT15" s="48">
        <f t="shared" si="3"/>
        <v>0</v>
      </c>
      <c r="CU15" s="279"/>
      <c r="CV15" s="48">
        <v>0</v>
      </c>
      <c r="CW15" s="48">
        <v>0</v>
      </c>
      <c r="CX15" s="48">
        <v>0</v>
      </c>
      <c r="CY15" s="48">
        <v>0</v>
      </c>
      <c r="CZ15" s="48">
        <f t="shared" si="14"/>
        <v>0</v>
      </c>
      <c r="DA15" s="46"/>
      <c r="DB15" s="46"/>
      <c r="DE15" s="4">
        <f t="shared" si="4"/>
        <v>0</v>
      </c>
      <c r="DF15" s="48">
        <f t="shared" si="4"/>
        <v>0</v>
      </c>
      <c r="DG15" s="48">
        <f t="shared" si="4"/>
        <v>0</v>
      </c>
      <c r="DH15" s="48">
        <f t="shared" si="4"/>
        <v>0</v>
      </c>
      <c r="DI15" s="48">
        <f t="shared" si="4"/>
        <v>0</v>
      </c>
      <c r="DJ15" s="48">
        <f t="shared" si="4"/>
        <v>0</v>
      </c>
      <c r="DK15" s="279"/>
      <c r="DL15" s="48">
        <v>0</v>
      </c>
      <c r="DM15" s="48">
        <v>0</v>
      </c>
      <c r="DN15" s="48">
        <v>0</v>
      </c>
      <c r="DO15" s="48">
        <f t="shared" si="15"/>
        <v>0</v>
      </c>
      <c r="DP15" s="46"/>
      <c r="DQ15" s="46"/>
      <c r="DT15" s="4">
        <f t="shared" si="5"/>
        <v>0</v>
      </c>
      <c r="DU15" s="48">
        <f t="shared" si="5"/>
        <v>0</v>
      </c>
      <c r="DV15" s="48">
        <f t="shared" si="5"/>
        <v>0</v>
      </c>
      <c r="DW15" s="48">
        <f t="shared" si="5"/>
        <v>0</v>
      </c>
      <c r="DX15" s="48">
        <f t="shared" si="5"/>
        <v>0</v>
      </c>
      <c r="DY15" s="48">
        <f t="shared" si="5"/>
        <v>0</v>
      </c>
      <c r="DZ15" s="48">
        <f t="shared" si="5"/>
        <v>0</v>
      </c>
      <c r="EA15" s="279"/>
      <c r="EB15" s="48">
        <v>0</v>
      </c>
      <c r="EC15" s="48">
        <v>0</v>
      </c>
      <c r="ED15" s="48">
        <f t="shared" si="16"/>
        <v>0</v>
      </c>
      <c r="EE15" s="46"/>
      <c r="EF15" s="46"/>
      <c r="EI15" s="4">
        <f t="shared" si="6"/>
        <v>0</v>
      </c>
      <c r="EJ15" s="48">
        <f t="shared" si="6"/>
        <v>0</v>
      </c>
      <c r="EK15" s="48">
        <f t="shared" si="6"/>
        <v>0</v>
      </c>
      <c r="EL15" s="48">
        <f t="shared" si="6"/>
        <v>0</v>
      </c>
      <c r="EM15" s="48">
        <f t="shared" si="6"/>
        <v>0</v>
      </c>
      <c r="EN15" s="48">
        <f t="shared" si="6"/>
        <v>0</v>
      </c>
      <c r="EO15" s="48">
        <f t="shared" si="6"/>
        <v>0</v>
      </c>
      <c r="EP15" s="48">
        <f t="shared" si="6"/>
        <v>0</v>
      </c>
      <c r="EQ15" s="279"/>
      <c r="ER15" s="48">
        <v>0</v>
      </c>
      <c r="ES15" s="48">
        <f t="shared" si="17"/>
        <v>0</v>
      </c>
      <c r="ET15" s="46"/>
      <c r="EU15" s="46"/>
      <c r="EX15" s="4">
        <f t="shared" si="7"/>
        <v>0</v>
      </c>
      <c r="EY15" s="48">
        <f t="shared" si="7"/>
        <v>0</v>
      </c>
      <c r="EZ15" s="48">
        <f t="shared" si="7"/>
        <v>0</v>
      </c>
      <c r="FA15" s="48">
        <f t="shared" si="7"/>
        <v>0</v>
      </c>
      <c r="FB15" s="48">
        <f t="shared" si="7"/>
        <v>0</v>
      </c>
      <c r="FC15" s="48">
        <f t="shared" si="7"/>
        <v>0</v>
      </c>
      <c r="FD15" s="48">
        <f t="shared" si="7"/>
        <v>0</v>
      </c>
      <c r="FE15" s="48">
        <f t="shared" si="7"/>
        <v>0</v>
      </c>
      <c r="FF15" s="48">
        <f t="shared" si="7"/>
        <v>0</v>
      </c>
      <c r="FG15" s="279"/>
      <c r="FH15" s="48">
        <f t="shared" si="18"/>
        <v>0</v>
      </c>
      <c r="FI15" s="46"/>
      <c r="FJ15" s="46"/>
    </row>
    <row r="16" spans="1:168" x14ac:dyDescent="0.2">
      <c r="B16" s="829" t="s">
        <v>275</v>
      </c>
      <c r="C16" s="829"/>
      <c r="E16" s="4">
        <v>0</v>
      </c>
      <c r="F16" s="48">
        <f ca="1">E23</f>
        <v>0</v>
      </c>
      <c r="G16" s="48">
        <f t="shared" ref="G16:N16" ca="1" si="19">F23</f>
        <v>0</v>
      </c>
      <c r="H16" s="48">
        <f t="shared" ca="1" si="19"/>
        <v>0</v>
      </c>
      <c r="I16" s="48">
        <f t="shared" ca="1" si="19"/>
        <v>0</v>
      </c>
      <c r="J16" s="48">
        <f t="shared" ca="1" si="19"/>
        <v>0</v>
      </c>
      <c r="K16" s="48">
        <f t="shared" ca="1" si="19"/>
        <v>0</v>
      </c>
      <c r="L16" s="48">
        <f t="shared" ca="1" si="19"/>
        <v>0</v>
      </c>
      <c r="M16" s="48">
        <f t="shared" ca="1" si="19"/>
        <v>0</v>
      </c>
      <c r="N16" s="48">
        <f t="shared" ca="1" si="19"/>
        <v>0</v>
      </c>
      <c r="O16" s="136" t="s">
        <v>26</v>
      </c>
      <c r="P16" s="137"/>
      <c r="S16" s="4">
        <v>0</v>
      </c>
      <c r="T16" s="48">
        <f>S23</f>
        <v>0</v>
      </c>
      <c r="U16" s="48">
        <f t="shared" ref="U16:AB16" si="20">T23</f>
        <v>0</v>
      </c>
      <c r="V16" s="48">
        <f t="shared" si="20"/>
        <v>0</v>
      </c>
      <c r="W16" s="48">
        <f t="shared" si="20"/>
        <v>0</v>
      </c>
      <c r="X16" s="48">
        <f t="shared" si="20"/>
        <v>0</v>
      </c>
      <c r="Y16" s="48">
        <f t="shared" si="20"/>
        <v>0</v>
      </c>
      <c r="Z16" s="48">
        <f t="shared" si="20"/>
        <v>0</v>
      </c>
      <c r="AA16" s="48">
        <f t="shared" si="20"/>
        <v>0</v>
      </c>
      <c r="AB16" s="48">
        <f t="shared" si="20"/>
        <v>0</v>
      </c>
      <c r="AC16" s="136" t="s">
        <v>26</v>
      </c>
      <c r="AD16" s="46"/>
      <c r="AE16" s="46"/>
      <c r="AH16" s="4">
        <f>S16</f>
        <v>0</v>
      </c>
      <c r="AI16" s="48">
        <f>AH23</f>
        <v>0</v>
      </c>
      <c r="AJ16" s="48">
        <f t="shared" ref="AJ16:AQ16" si="21">AI23</f>
        <v>0</v>
      </c>
      <c r="AK16" s="48">
        <f t="shared" si="21"/>
        <v>0</v>
      </c>
      <c r="AL16" s="48">
        <f t="shared" si="21"/>
        <v>0</v>
      </c>
      <c r="AM16" s="48">
        <f t="shared" si="21"/>
        <v>0</v>
      </c>
      <c r="AN16" s="48">
        <f t="shared" si="21"/>
        <v>0</v>
      </c>
      <c r="AO16" s="48">
        <f t="shared" si="21"/>
        <v>0</v>
      </c>
      <c r="AP16" s="48">
        <f t="shared" si="21"/>
        <v>0</v>
      </c>
      <c r="AQ16" s="48">
        <f t="shared" si="21"/>
        <v>0</v>
      </c>
      <c r="AR16" s="136" t="s">
        <v>26</v>
      </c>
      <c r="AS16" s="46"/>
      <c r="AT16" s="46"/>
      <c r="AW16" s="4">
        <f>AH16</f>
        <v>0</v>
      </c>
      <c r="AX16" s="48">
        <f>AW23</f>
        <v>0</v>
      </c>
      <c r="AY16" s="48">
        <f t="shared" ref="AY16:BF16" si="22">AX23</f>
        <v>0</v>
      </c>
      <c r="AZ16" s="48">
        <f t="shared" si="22"/>
        <v>0</v>
      </c>
      <c r="BA16" s="48">
        <f t="shared" si="22"/>
        <v>0</v>
      </c>
      <c r="BB16" s="48">
        <f t="shared" si="22"/>
        <v>0</v>
      </c>
      <c r="BC16" s="48">
        <f t="shared" si="22"/>
        <v>0</v>
      </c>
      <c r="BD16" s="48">
        <f t="shared" si="22"/>
        <v>0</v>
      </c>
      <c r="BE16" s="48">
        <f t="shared" si="22"/>
        <v>0</v>
      </c>
      <c r="BF16" s="48">
        <f t="shared" si="22"/>
        <v>0</v>
      </c>
      <c r="BG16" s="136" t="s">
        <v>26</v>
      </c>
      <c r="BH16" s="46"/>
      <c r="BI16" s="46"/>
      <c r="BL16" s="4">
        <f>AW16</f>
        <v>0</v>
      </c>
      <c r="BM16" s="48">
        <f>BL23</f>
        <v>0</v>
      </c>
      <c r="BN16" s="48">
        <f t="shared" ref="BN16:BU16" si="23">BM23</f>
        <v>0</v>
      </c>
      <c r="BO16" s="48">
        <f t="shared" si="23"/>
        <v>0</v>
      </c>
      <c r="BP16" s="48">
        <f t="shared" si="23"/>
        <v>0</v>
      </c>
      <c r="BQ16" s="48">
        <f t="shared" si="23"/>
        <v>0</v>
      </c>
      <c r="BR16" s="48">
        <f t="shared" si="23"/>
        <v>0</v>
      </c>
      <c r="BS16" s="48">
        <f t="shared" si="23"/>
        <v>0</v>
      </c>
      <c r="BT16" s="48">
        <f t="shared" si="23"/>
        <v>0</v>
      </c>
      <c r="BU16" s="48">
        <f t="shared" si="23"/>
        <v>0</v>
      </c>
      <c r="BV16" s="136" t="s">
        <v>26</v>
      </c>
      <c r="BW16" s="46"/>
      <c r="BX16" s="46"/>
      <c r="CA16" s="4">
        <f>BL16</f>
        <v>0</v>
      </c>
      <c r="CB16" s="48">
        <f>CA23</f>
        <v>0</v>
      </c>
      <c r="CC16" s="48">
        <f t="shared" ref="CC16:CJ16" si="24">CB23</f>
        <v>0</v>
      </c>
      <c r="CD16" s="48">
        <f t="shared" si="24"/>
        <v>0</v>
      </c>
      <c r="CE16" s="48">
        <f t="shared" si="24"/>
        <v>0</v>
      </c>
      <c r="CF16" s="48">
        <f t="shared" si="24"/>
        <v>0</v>
      </c>
      <c r="CG16" s="48">
        <f t="shared" si="24"/>
        <v>0</v>
      </c>
      <c r="CH16" s="48">
        <f t="shared" si="24"/>
        <v>0</v>
      </c>
      <c r="CI16" s="48">
        <f t="shared" si="24"/>
        <v>0</v>
      </c>
      <c r="CJ16" s="48">
        <f t="shared" si="24"/>
        <v>0</v>
      </c>
      <c r="CK16" s="136" t="s">
        <v>26</v>
      </c>
      <c r="CL16" s="46"/>
      <c r="CM16" s="46"/>
      <c r="CP16" s="4">
        <f>CA16</f>
        <v>0</v>
      </c>
      <c r="CQ16" s="48">
        <f>CP23</f>
        <v>0</v>
      </c>
      <c r="CR16" s="48">
        <f t="shared" ref="CR16:CY16" si="25">CQ23</f>
        <v>0</v>
      </c>
      <c r="CS16" s="48">
        <f t="shared" si="25"/>
        <v>0</v>
      </c>
      <c r="CT16" s="48">
        <f t="shared" si="25"/>
        <v>0</v>
      </c>
      <c r="CU16" s="48">
        <f t="shared" si="25"/>
        <v>0</v>
      </c>
      <c r="CV16" s="48">
        <f t="shared" si="25"/>
        <v>0</v>
      </c>
      <c r="CW16" s="48">
        <f t="shared" si="25"/>
        <v>0</v>
      </c>
      <c r="CX16" s="48">
        <f t="shared" si="25"/>
        <v>0</v>
      </c>
      <c r="CY16" s="48">
        <f t="shared" si="25"/>
        <v>0</v>
      </c>
      <c r="CZ16" s="136" t="s">
        <v>26</v>
      </c>
      <c r="DA16" s="46"/>
      <c r="DB16" s="46"/>
      <c r="DE16" s="4">
        <f>CP16</f>
        <v>0</v>
      </c>
      <c r="DF16" s="48">
        <f>DE23</f>
        <v>0</v>
      </c>
      <c r="DG16" s="48">
        <f t="shared" ref="DG16:DN16" si="26">DF23</f>
        <v>0</v>
      </c>
      <c r="DH16" s="48">
        <f t="shared" si="26"/>
        <v>0</v>
      </c>
      <c r="DI16" s="48">
        <f t="shared" si="26"/>
        <v>0</v>
      </c>
      <c r="DJ16" s="48">
        <f t="shared" si="26"/>
        <v>0</v>
      </c>
      <c r="DK16" s="48">
        <f t="shared" si="26"/>
        <v>0</v>
      </c>
      <c r="DL16" s="48">
        <f t="shared" si="26"/>
        <v>0</v>
      </c>
      <c r="DM16" s="48">
        <f t="shared" si="26"/>
        <v>0</v>
      </c>
      <c r="DN16" s="48">
        <f t="shared" si="26"/>
        <v>0</v>
      </c>
      <c r="DO16" s="136" t="s">
        <v>26</v>
      </c>
      <c r="DP16" s="46"/>
      <c r="DQ16" s="46"/>
      <c r="DT16" s="4">
        <f>DE16</f>
        <v>0</v>
      </c>
      <c r="DU16" s="48">
        <f>DT23</f>
        <v>0</v>
      </c>
      <c r="DV16" s="48">
        <f t="shared" ref="DV16:EC16" si="27">DU23</f>
        <v>0</v>
      </c>
      <c r="DW16" s="48">
        <f t="shared" si="27"/>
        <v>0</v>
      </c>
      <c r="DX16" s="48">
        <f t="shared" si="27"/>
        <v>0</v>
      </c>
      <c r="DY16" s="48">
        <f t="shared" si="27"/>
        <v>0</v>
      </c>
      <c r="DZ16" s="48">
        <f t="shared" si="27"/>
        <v>0</v>
      </c>
      <c r="EA16" s="48">
        <f t="shared" si="27"/>
        <v>0</v>
      </c>
      <c r="EB16" s="48">
        <f t="shared" si="27"/>
        <v>0</v>
      </c>
      <c r="EC16" s="48">
        <f t="shared" si="27"/>
        <v>0</v>
      </c>
      <c r="ED16" s="136" t="s">
        <v>26</v>
      </c>
      <c r="EE16" s="46"/>
      <c r="EF16" s="46"/>
      <c r="EI16" s="4">
        <f>DT16</f>
        <v>0</v>
      </c>
      <c r="EJ16" s="48">
        <f>EI23</f>
        <v>0</v>
      </c>
      <c r="EK16" s="48">
        <f t="shared" ref="EK16:ER16" si="28">EJ23</f>
        <v>0</v>
      </c>
      <c r="EL16" s="48">
        <f t="shared" si="28"/>
        <v>0</v>
      </c>
      <c r="EM16" s="48">
        <f t="shared" si="28"/>
        <v>0</v>
      </c>
      <c r="EN16" s="48">
        <f t="shared" si="28"/>
        <v>0</v>
      </c>
      <c r="EO16" s="48">
        <f t="shared" si="28"/>
        <v>0</v>
      </c>
      <c r="EP16" s="48">
        <f t="shared" si="28"/>
        <v>0</v>
      </c>
      <c r="EQ16" s="48">
        <f t="shared" si="28"/>
        <v>0</v>
      </c>
      <c r="ER16" s="48">
        <f t="shared" si="28"/>
        <v>0</v>
      </c>
      <c r="ES16" s="136" t="s">
        <v>26</v>
      </c>
      <c r="ET16" s="46"/>
      <c r="EU16" s="46"/>
      <c r="EX16" s="4">
        <f>EI16</f>
        <v>0</v>
      </c>
      <c r="EY16" s="48">
        <f>EX23</f>
        <v>0</v>
      </c>
      <c r="EZ16" s="48">
        <f t="shared" ref="EZ16:FG16" si="29">EY23</f>
        <v>0</v>
      </c>
      <c r="FA16" s="48">
        <f t="shared" si="29"/>
        <v>0</v>
      </c>
      <c r="FB16" s="48">
        <f t="shared" si="29"/>
        <v>0</v>
      </c>
      <c r="FC16" s="48">
        <f t="shared" si="29"/>
        <v>0</v>
      </c>
      <c r="FD16" s="48">
        <f t="shared" si="29"/>
        <v>0</v>
      </c>
      <c r="FE16" s="48">
        <f t="shared" si="29"/>
        <v>0</v>
      </c>
      <c r="FF16" s="48">
        <f t="shared" si="29"/>
        <v>0</v>
      </c>
      <c r="FG16" s="48">
        <f t="shared" si="29"/>
        <v>0</v>
      </c>
      <c r="FH16" s="136" t="s">
        <v>26</v>
      </c>
      <c r="FI16" s="46"/>
      <c r="FJ16" s="46"/>
    </row>
    <row r="17" spans="1:168" s="63" customFormat="1" x14ac:dyDescent="0.2">
      <c r="B17" s="828" t="s">
        <v>489</v>
      </c>
      <c r="C17" s="828"/>
      <c r="D17" s="220"/>
      <c r="E17" s="60">
        <f t="shared" ref="E17:N17" ca="1" si="30">SUM(E13:E16)</f>
        <v>0</v>
      </c>
      <c r="F17" s="61">
        <f t="shared" ca="1" si="30"/>
        <v>0</v>
      </c>
      <c r="G17" s="61">
        <f t="shared" ca="1" si="30"/>
        <v>0</v>
      </c>
      <c r="H17" s="61">
        <f t="shared" ca="1" si="30"/>
        <v>0</v>
      </c>
      <c r="I17" s="61">
        <f t="shared" ca="1" si="30"/>
        <v>0</v>
      </c>
      <c r="J17" s="61">
        <f t="shared" ca="1" si="30"/>
        <v>0</v>
      </c>
      <c r="K17" s="61">
        <f t="shared" ca="1" si="30"/>
        <v>0</v>
      </c>
      <c r="L17" s="61">
        <f t="shared" ca="1" si="30"/>
        <v>0</v>
      </c>
      <c r="M17" s="61">
        <f t="shared" ca="1" si="30"/>
        <v>0</v>
      </c>
      <c r="N17" s="61">
        <f t="shared" ca="1" si="30"/>
        <v>0</v>
      </c>
      <c r="O17" s="727" t="s">
        <v>26</v>
      </c>
      <c r="P17" s="47"/>
      <c r="Q17" s="220"/>
      <c r="R17" s="220"/>
      <c r="S17" s="60">
        <f t="shared" ref="S17:AB17" si="31">SUM(S13:S16)</f>
        <v>0</v>
      </c>
      <c r="T17" s="61">
        <f t="shared" si="31"/>
        <v>0</v>
      </c>
      <c r="U17" s="61">
        <f t="shared" si="31"/>
        <v>0</v>
      </c>
      <c r="V17" s="61">
        <f t="shared" si="31"/>
        <v>0</v>
      </c>
      <c r="W17" s="61">
        <f t="shared" si="31"/>
        <v>0</v>
      </c>
      <c r="X17" s="61">
        <f t="shared" si="31"/>
        <v>0</v>
      </c>
      <c r="Y17" s="61">
        <f t="shared" si="31"/>
        <v>0</v>
      </c>
      <c r="Z17" s="61">
        <f t="shared" si="31"/>
        <v>0</v>
      </c>
      <c r="AA17" s="61">
        <f t="shared" si="31"/>
        <v>0</v>
      </c>
      <c r="AB17" s="61">
        <f t="shared" si="31"/>
        <v>0</v>
      </c>
      <c r="AC17" s="727" t="s">
        <v>26</v>
      </c>
      <c r="AD17" s="46"/>
      <c r="AE17" s="46"/>
      <c r="AF17" s="220"/>
      <c r="AG17" s="220"/>
      <c r="AH17" s="60">
        <f t="shared" ref="AH17:AQ17" si="32">SUM(AH13:AH16)</f>
        <v>0</v>
      </c>
      <c r="AI17" s="61">
        <f t="shared" si="32"/>
        <v>0</v>
      </c>
      <c r="AJ17" s="61">
        <f t="shared" si="32"/>
        <v>0</v>
      </c>
      <c r="AK17" s="61">
        <f t="shared" si="32"/>
        <v>0</v>
      </c>
      <c r="AL17" s="61">
        <f t="shared" si="32"/>
        <v>0</v>
      </c>
      <c r="AM17" s="61">
        <f t="shared" si="32"/>
        <v>0</v>
      </c>
      <c r="AN17" s="61">
        <f t="shared" si="32"/>
        <v>0</v>
      </c>
      <c r="AO17" s="61">
        <f t="shared" si="32"/>
        <v>0</v>
      </c>
      <c r="AP17" s="61">
        <f t="shared" si="32"/>
        <v>0</v>
      </c>
      <c r="AQ17" s="61">
        <f t="shared" si="32"/>
        <v>0</v>
      </c>
      <c r="AR17" s="727" t="s">
        <v>26</v>
      </c>
      <c r="AS17" s="46"/>
      <c r="AT17" s="46"/>
      <c r="AV17" s="220"/>
      <c r="AW17" s="60">
        <f t="shared" ref="AW17:BF17" si="33">SUM(AW13:AW16)</f>
        <v>0</v>
      </c>
      <c r="AX17" s="61">
        <f t="shared" si="33"/>
        <v>0</v>
      </c>
      <c r="AY17" s="61">
        <f t="shared" si="33"/>
        <v>0</v>
      </c>
      <c r="AZ17" s="61">
        <f t="shared" si="33"/>
        <v>0</v>
      </c>
      <c r="BA17" s="61">
        <f t="shared" si="33"/>
        <v>0</v>
      </c>
      <c r="BB17" s="61">
        <f t="shared" si="33"/>
        <v>0</v>
      </c>
      <c r="BC17" s="61">
        <f t="shared" si="33"/>
        <v>0</v>
      </c>
      <c r="BD17" s="61">
        <f t="shared" si="33"/>
        <v>0</v>
      </c>
      <c r="BE17" s="61">
        <f t="shared" si="33"/>
        <v>0</v>
      </c>
      <c r="BF17" s="61">
        <f t="shared" si="33"/>
        <v>0</v>
      </c>
      <c r="BG17" s="727" t="s">
        <v>26</v>
      </c>
      <c r="BH17" s="46"/>
      <c r="BI17" s="46"/>
      <c r="BK17" s="220"/>
      <c r="BL17" s="60">
        <f t="shared" ref="BL17:BU17" si="34">SUM(BL13:BL16)</f>
        <v>0</v>
      </c>
      <c r="BM17" s="61">
        <f t="shared" si="34"/>
        <v>0</v>
      </c>
      <c r="BN17" s="61">
        <f t="shared" si="34"/>
        <v>0</v>
      </c>
      <c r="BO17" s="61">
        <f t="shared" si="34"/>
        <v>0</v>
      </c>
      <c r="BP17" s="61">
        <f t="shared" si="34"/>
        <v>0</v>
      </c>
      <c r="BQ17" s="61">
        <f t="shared" si="34"/>
        <v>0</v>
      </c>
      <c r="BR17" s="61">
        <f t="shared" si="34"/>
        <v>0</v>
      </c>
      <c r="BS17" s="61">
        <f t="shared" si="34"/>
        <v>0</v>
      </c>
      <c r="BT17" s="61">
        <f t="shared" si="34"/>
        <v>0</v>
      </c>
      <c r="BU17" s="61">
        <f t="shared" si="34"/>
        <v>0</v>
      </c>
      <c r="BV17" s="727" t="s">
        <v>26</v>
      </c>
      <c r="BW17" s="46"/>
      <c r="BX17" s="46"/>
      <c r="BZ17" s="220"/>
      <c r="CA17" s="60">
        <f t="shared" ref="CA17:CJ17" si="35">SUM(CA13:CA16)</f>
        <v>0</v>
      </c>
      <c r="CB17" s="61">
        <f t="shared" si="35"/>
        <v>0</v>
      </c>
      <c r="CC17" s="61">
        <f t="shared" si="35"/>
        <v>0</v>
      </c>
      <c r="CD17" s="61">
        <f t="shared" si="35"/>
        <v>0</v>
      </c>
      <c r="CE17" s="61">
        <f t="shared" si="35"/>
        <v>0</v>
      </c>
      <c r="CF17" s="61">
        <f t="shared" si="35"/>
        <v>0</v>
      </c>
      <c r="CG17" s="61">
        <f t="shared" si="35"/>
        <v>0</v>
      </c>
      <c r="CH17" s="61">
        <f t="shared" si="35"/>
        <v>0</v>
      </c>
      <c r="CI17" s="61">
        <f t="shared" si="35"/>
        <v>0</v>
      </c>
      <c r="CJ17" s="61">
        <f t="shared" si="35"/>
        <v>0</v>
      </c>
      <c r="CK17" s="727" t="s">
        <v>26</v>
      </c>
      <c r="CL17" s="46"/>
      <c r="CM17" s="46"/>
      <c r="CO17" s="220"/>
      <c r="CP17" s="60">
        <f t="shared" ref="CP17:CY17" si="36">SUM(CP13:CP16)</f>
        <v>0</v>
      </c>
      <c r="CQ17" s="61">
        <f t="shared" si="36"/>
        <v>0</v>
      </c>
      <c r="CR17" s="61">
        <f t="shared" si="36"/>
        <v>0</v>
      </c>
      <c r="CS17" s="61">
        <f t="shared" si="36"/>
        <v>0</v>
      </c>
      <c r="CT17" s="61">
        <f t="shared" si="36"/>
        <v>0</v>
      </c>
      <c r="CU17" s="61">
        <f t="shared" si="36"/>
        <v>0</v>
      </c>
      <c r="CV17" s="61">
        <f t="shared" si="36"/>
        <v>0</v>
      </c>
      <c r="CW17" s="61">
        <f t="shared" si="36"/>
        <v>0</v>
      </c>
      <c r="CX17" s="61">
        <f t="shared" si="36"/>
        <v>0</v>
      </c>
      <c r="CY17" s="61">
        <f t="shared" si="36"/>
        <v>0</v>
      </c>
      <c r="CZ17" s="727" t="s">
        <v>26</v>
      </c>
      <c r="DA17" s="46"/>
      <c r="DB17" s="46"/>
      <c r="DD17" s="220"/>
      <c r="DE17" s="60">
        <f t="shared" ref="DE17:DN17" si="37">SUM(DE13:DE16)</f>
        <v>0</v>
      </c>
      <c r="DF17" s="61">
        <f t="shared" si="37"/>
        <v>0</v>
      </c>
      <c r="DG17" s="61">
        <f t="shared" si="37"/>
        <v>0</v>
      </c>
      <c r="DH17" s="61">
        <f t="shared" si="37"/>
        <v>0</v>
      </c>
      <c r="DI17" s="61">
        <f t="shared" si="37"/>
        <v>0</v>
      </c>
      <c r="DJ17" s="61">
        <f t="shared" si="37"/>
        <v>0</v>
      </c>
      <c r="DK17" s="61">
        <f t="shared" si="37"/>
        <v>0</v>
      </c>
      <c r="DL17" s="61">
        <f t="shared" si="37"/>
        <v>0</v>
      </c>
      <c r="DM17" s="61">
        <f t="shared" si="37"/>
        <v>0</v>
      </c>
      <c r="DN17" s="61">
        <f t="shared" si="37"/>
        <v>0</v>
      </c>
      <c r="DO17" s="727" t="s">
        <v>26</v>
      </c>
      <c r="DP17" s="46"/>
      <c r="DQ17" s="46"/>
      <c r="DS17" s="220"/>
      <c r="DT17" s="60">
        <f t="shared" ref="DT17:EC17" si="38">SUM(DT13:DT16)</f>
        <v>0</v>
      </c>
      <c r="DU17" s="61">
        <f t="shared" si="38"/>
        <v>0</v>
      </c>
      <c r="DV17" s="61">
        <f t="shared" si="38"/>
        <v>0</v>
      </c>
      <c r="DW17" s="61">
        <f t="shared" si="38"/>
        <v>0</v>
      </c>
      <c r="DX17" s="61">
        <f t="shared" si="38"/>
        <v>0</v>
      </c>
      <c r="DY17" s="61">
        <f t="shared" si="38"/>
        <v>0</v>
      </c>
      <c r="DZ17" s="61">
        <f t="shared" si="38"/>
        <v>0</v>
      </c>
      <c r="EA17" s="61">
        <f t="shared" si="38"/>
        <v>0</v>
      </c>
      <c r="EB17" s="61">
        <f t="shared" si="38"/>
        <v>0</v>
      </c>
      <c r="EC17" s="61">
        <f t="shared" si="38"/>
        <v>0</v>
      </c>
      <c r="ED17" s="727" t="s">
        <v>26</v>
      </c>
      <c r="EE17" s="46"/>
      <c r="EF17" s="46"/>
      <c r="EH17" s="220"/>
      <c r="EI17" s="60">
        <f t="shared" ref="EI17:ER17" si="39">SUM(EI13:EI16)</f>
        <v>0</v>
      </c>
      <c r="EJ17" s="61">
        <f t="shared" si="39"/>
        <v>0</v>
      </c>
      <c r="EK17" s="61">
        <f t="shared" si="39"/>
        <v>0</v>
      </c>
      <c r="EL17" s="61">
        <f t="shared" si="39"/>
        <v>0</v>
      </c>
      <c r="EM17" s="61">
        <f t="shared" si="39"/>
        <v>0</v>
      </c>
      <c r="EN17" s="61">
        <f t="shared" si="39"/>
        <v>0</v>
      </c>
      <c r="EO17" s="61">
        <f t="shared" si="39"/>
        <v>0</v>
      </c>
      <c r="EP17" s="61">
        <f t="shared" si="39"/>
        <v>0</v>
      </c>
      <c r="EQ17" s="61">
        <f t="shared" si="39"/>
        <v>0</v>
      </c>
      <c r="ER17" s="61">
        <f t="shared" si="39"/>
        <v>0</v>
      </c>
      <c r="ES17" s="727" t="s">
        <v>26</v>
      </c>
      <c r="ET17" s="46"/>
      <c r="EU17" s="46"/>
      <c r="EW17" s="220"/>
      <c r="EX17" s="60">
        <f t="shared" ref="EX17:FG17" si="40">SUM(EX13:EX16)</f>
        <v>0</v>
      </c>
      <c r="EY17" s="61">
        <f t="shared" si="40"/>
        <v>0</v>
      </c>
      <c r="EZ17" s="61">
        <f t="shared" si="40"/>
        <v>0</v>
      </c>
      <c r="FA17" s="61">
        <f t="shared" si="40"/>
        <v>0</v>
      </c>
      <c r="FB17" s="61">
        <f t="shared" si="40"/>
        <v>0</v>
      </c>
      <c r="FC17" s="61">
        <f t="shared" si="40"/>
        <v>0</v>
      </c>
      <c r="FD17" s="61">
        <f t="shared" si="40"/>
        <v>0</v>
      </c>
      <c r="FE17" s="61">
        <f t="shared" si="40"/>
        <v>0</v>
      </c>
      <c r="FF17" s="61">
        <f t="shared" si="40"/>
        <v>0</v>
      </c>
      <c r="FG17" s="61">
        <f t="shared" si="40"/>
        <v>0</v>
      </c>
      <c r="FH17" s="727" t="s">
        <v>26</v>
      </c>
      <c r="FI17" s="46"/>
      <c r="FJ17" s="46"/>
    </row>
    <row r="18" spans="1:168" s="3" customFormat="1" x14ac:dyDescent="0.2">
      <c r="B18" s="832" t="s">
        <v>172</v>
      </c>
      <c r="C18" s="832"/>
      <c r="D18" s="220"/>
      <c r="E18" s="5"/>
      <c r="F18" s="49"/>
      <c r="G18" s="49"/>
      <c r="H18" s="49"/>
      <c r="I18" s="49"/>
      <c r="J18" s="49"/>
      <c r="K18" s="49"/>
      <c r="L18" s="49"/>
      <c r="M18" s="49"/>
      <c r="N18" s="49"/>
      <c r="O18" s="48"/>
      <c r="P18" s="46"/>
      <c r="Q18" s="220"/>
      <c r="R18" s="220"/>
      <c r="S18" s="5"/>
      <c r="T18" s="49"/>
      <c r="U18" s="49"/>
      <c r="V18" s="49"/>
      <c r="W18" s="49"/>
      <c r="X18" s="49"/>
      <c r="Y18" s="49"/>
      <c r="Z18" s="49"/>
      <c r="AA18" s="49"/>
      <c r="AB18" s="49"/>
      <c r="AC18" s="48"/>
      <c r="AD18" s="46"/>
      <c r="AE18" s="46"/>
      <c r="AF18" s="220"/>
      <c r="AG18" s="220"/>
      <c r="AH18" s="5"/>
      <c r="AI18" s="49"/>
      <c r="AJ18" s="49"/>
      <c r="AK18" s="49"/>
      <c r="AL18" s="49"/>
      <c r="AM18" s="49"/>
      <c r="AN18" s="49"/>
      <c r="AO18" s="49"/>
      <c r="AP18" s="49"/>
      <c r="AQ18" s="49"/>
      <c r="AR18" s="48"/>
      <c r="AS18" s="46"/>
      <c r="AT18" s="46"/>
      <c r="AV18" s="220"/>
      <c r="AW18" s="5"/>
      <c r="AX18" s="49"/>
      <c r="AY18" s="49"/>
      <c r="AZ18" s="49"/>
      <c r="BA18" s="49"/>
      <c r="BB18" s="49"/>
      <c r="BC18" s="49"/>
      <c r="BD18" s="49"/>
      <c r="BE18" s="49"/>
      <c r="BF18" s="49"/>
      <c r="BG18" s="48"/>
      <c r="BH18" s="46"/>
      <c r="BI18" s="46"/>
      <c r="BK18" s="220"/>
      <c r="BL18" s="5"/>
      <c r="BM18" s="49"/>
      <c r="BN18" s="49"/>
      <c r="BO18" s="49"/>
      <c r="BP18" s="49"/>
      <c r="BQ18" s="49"/>
      <c r="BR18" s="49"/>
      <c r="BS18" s="49"/>
      <c r="BT18" s="49"/>
      <c r="BU18" s="49"/>
      <c r="BV18" s="48"/>
      <c r="BW18" s="46"/>
      <c r="BX18" s="46"/>
      <c r="BZ18" s="220"/>
      <c r="CA18" s="5"/>
      <c r="CB18" s="49"/>
      <c r="CC18" s="49"/>
      <c r="CD18" s="49"/>
      <c r="CE18" s="49"/>
      <c r="CF18" s="49"/>
      <c r="CG18" s="49"/>
      <c r="CH18" s="49"/>
      <c r="CI18" s="49"/>
      <c r="CJ18" s="49"/>
      <c r="CK18" s="48"/>
      <c r="CL18" s="46"/>
      <c r="CM18" s="46"/>
      <c r="CO18" s="220"/>
      <c r="CP18" s="5"/>
      <c r="CQ18" s="49"/>
      <c r="CR18" s="49"/>
      <c r="CS18" s="49"/>
      <c r="CT18" s="49"/>
      <c r="CU18" s="49"/>
      <c r="CV18" s="49"/>
      <c r="CW18" s="49"/>
      <c r="CX18" s="49"/>
      <c r="CY18" s="49"/>
      <c r="CZ18" s="48"/>
      <c r="DA18" s="46"/>
      <c r="DB18" s="46"/>
      <c r="DD18" s="220"/>
      <c r="DE18" s="5"/>
      <c r="DF18" s="49"/>
      <c r="DG18" s="49"/>
      <c r="DH18" s="49"/>
      <c r="DI18" s="49"/>
      <c r="DJ18" s="49"/>
      <c r="DK18" s="49"/>
      <c r="DL18" s="49"/>
      <c r="DM18" s="49"/>
      <c r="DN18" s="49"/>
      <c r="DO18" s="48"/>
      <c r="DP18" s="46"/>
      <c r="DQ18" s="46"/>
      <c r="DS18" s="220"/>
      <c r="DT18" s="5"/>
      <c r="DU18" s="49"/>
      <c r="DV18" s="49"/>
      <c r="DW18" s="49"/>
      <c r="DX18" s="49"/>
      <c r="DY18" s="49"/>
      <c r="DZ18" s="49"/>
      <c r="EA18" s="49"/>
      <c r="EB18" s="49"/>
      <c r="EC18" s="49"/>
      <c r="ED18" s="48"/>
      <c r="EE18" s="46"/>
      <c r="EF18" s="46"/>
      <c r="EH18" s="220"/>
      <c r="EI18" s="5"/>
      <c r="EJ18" s="49"/>
      <c r="EK18" s="49"/>
      <c r="EL18" s="49"/>
      <c r="EM18" s="49"/>
      <c r="EN18" s="49"/>
      <c r="EO18" s="49"/>
      <c r="EP18" s="49"/>
      <c r="EQ18" s="49"/>
      <c r="ER18" s="49"/>
      <c r="ES18" s="48"/>
      <c r="ET18" s="46"/>
      <c r="EU18" s="46"/>
      <c r="EW18" s="220"/>
      <c r="EX18" s="5"/>
      <c r="EY18" s="49"/>
      <c r="EZ18" s="49"/>
      <c r="FA18" s="49"/>
      <c r="FB18" s="49"/>
      <c r="FC18" s="49"/>
      <c r="FD18" s="49"/>
      <c r="FE18" s="49"/>
      <c r="FF18" s="49"/>
      <c r="FG18" s="49"/>
      <c r="FH18" s="48"/>
      <c r="FI18" s="46"/>
      <c r="FJ18" s="46"/>
    </row>
    <row r="19" spans="1:168" x14ac:dyDescent="0.2">
      <c r="B19" s="829" t="s">
        <v>555</v>
      </c>
      <c r="C19" s="829"/>
      <c r="E19" s="4">
        <f t="shared" ref="E19" ca="1" si="41">IF(multiple_funders="Yes",E82,E35)</f>
        <v>0</v>
      </c>
      <c r="F19" s="48">
        <f t="shared" ref="F19:N19" ca="1" si="42">IF(multiple_funders="Yes",F82,F35)</f>
        <v>0</v>
      </c>
      <c r="G19" s="48">
        <f t="shared" ca="1" si="42"/>
        <v>0</v>
      </c>
      <c r="H19" s="48">
        <f t="shared" ca="1" si="42"/>
        <v>0</v>
      </c>
      <c r="I19" s="48">
        <f t="shared" ca="1" si="42"/>
        <v>0</v>
      </c>
      <c r="J19" s="48">
        <f t="shared" ca="1" si="42"/>
        <v>0</v>
      </c>
      <c r="K19" s="48">
        <f t="shared" ca="1" si="42"/>
        <v>0</v>
      </c>
      <c r="L19" s="48">
        <f t="shared" ca="1" si="42"/>
        <v>0</v>
      </c>
      <c r="M19" s="48">
        <f t="shared" ca="1" si="42"/>
        <v>0</v>
      </c>
      <c r="N19" s="48">
        <f t="shared" ca="1" si="42"/>
        <v>0</v>
      </c>
      <c r="O19" s="48">
        <f t="shared" ref="O19:O21" ca="1" si="43">SUM(E19:N19)</f>
        <v>0</v>
      </c>
      <c r="P19" s="46"/>
      <c r="S19" s="4">
        <f t="shared" ref="S19:AB19" si="44">IF(multiple_funders="Yes",S82,S35)</f>
        <v>0</v>
      </c>
      <c r="T19" s="48">
        <f t="shared" si="44"/>
        <v>0</v>
      </c>
      <c r="U19" s="48">
        <f t="shared" si="44"/>
        <v>0</v>
      </c>
      <c r="V19" s="48">
        <f t="shared" si="44"/>
        <v>0</v>
      </c>
      <c r="W19" s="48">
        <f t="shared" si="44"/>
        <v>0</v>
      </c>
      <c r="X19" s="48">
        <f t="shared" si="44"/>
        <v>0</v>
      </c>
      <c r="Y19" s="48">
        <f t="shared" si="44"/>
        <v>0</v>
      </c>
      <c r="Z19" s="48">
        <f t="shared" si="44"/>
        <v>0</v>
      </c>
      <c r="AA19" s="48">
        <f t="shared" si="44"/>
        <v>0</v>
      </c>
      <c r="AB19" s="48">
        <f t="shared" si="44"/>
        <v>0</v>
      </c>
      <c r="AC19" s="48">
        <f t="shared" ref="AC19:AC21" si="45">SUM(S19:AB19)</f>
        <v>0</v>
      </c>
      <c r="AD19" s="46"/>
      <c r="AE19" s="46"/>
      <c r="AH19" s="4">
        <f>S19</f>
        <v>0</v>
      </c>
      <c r="AI19" s="48">
        <f t="shared" ref="AI19:AQ19" si="46">IF(multiple_funders="Yes",AI82,AI35)</f>
        <v>0</v>
      </c>
      <c r="AJ19" s="48">
        <f t="shared" si="46"/>
        <v>0</v>
      </c>
      <c r="AK19" s="48">
        <f t="shared" si="46"/>
        <v>0</v>
      </c>
      <c r="AL19" s="48">
        <f t="shared" si="46"/>
        <v>0</v>
      </c>
      <c r="AM19" s="48">
        <f t="shared" si="46"/>
        <v>0</v>
      </c>
      <c r="AN19" s="48">
        <f t="shared" si="46"/>
        <v>0</v>
      </c>
      <c r="AO19" s="48">
        <f t="shared" si="46"/>
        <v>0</v>
      </c>
      <c r="AP19" s="48">
        <f t="shared" si="46"/>
        <v>0</v>
      </c>
      <c r="AQ19" s="48">
        <f t="shared" si="46"/>
        <v>0</v>
      </c>
      <c r="AR19" s="48">
        <f t="shared" ref="AR19:AR21" si="47">SUM(AH19:AQ19)</f>
        <v>0</v>
      </c>
      <c r="AS19" s="46"/>
      <c r="AT19" s="46"/>
      <c r="AW19" s="4">
        <f>AH19</f>
        <v>0</v>
      </c>
      <c r="AX19" s="48">
        <f t="shared" ref="AX19:BF19" si="48">IF(multiple_funders="Yes",AX82,AX35)</f>
        <v>0</v>
      </c>
      <c r="AY19" s="48">
        <f t="shared" si="48"/>
        <v>0</v>
      </c>
      <c r="AZ19" s="48">
        <f t="shared" si="48"/>
        <v>0</v>
      </c>
      <c r="BA19" s="48">
        <f t="shared" si="48"/>
        <v>0</v>
      </c>
      <c r="BB19" s="48">
        <f t="shared" si="48"/>
        <v>0</v>
      </c>
      <c r="BC19" s="48">
        <f t="shared" si="48"/>
        <v>0</v>
      </c>
      <c r="BD19" s="48">
        <f t="shared" si="48"/>
        <v>0</v>
      </c>
      <c r="BE19" s="48">
        <f t="shared" si="48"/>
        <v>0</v>
      </c>
      <c r="BF19" s="48">
        <f t="shared" si="48"/>
        <v>0</v>
      </c>
      <c r="BG19" s="48">
        <f t="shared" ref="BG19:BG21" si="49">SUM(AW19:BF19)</f>
        <v>0</v>
      </c>
      <c r="BH19" s="46"/>
      <c r="BI19" s="46"/>
      <c r="BL19" s="4">
        <f>AW19</f>
        <v>0</v>
      </c>
      <c r="BM19" s="48">
        <f t="shared" ref="BM19:BU19" si="50">IF(multiple_funders="Yes",BM82,BM35)</f>
        <v>0</v>
      </c>
      <c r="BN19" s="48">
        <f t="shared" si="50"/>
        <v>0</v>
      </c>
      <c r="BO19" s="48">
        <f t="shared" si="50"/>
        <v>0</v>
      </c>
      <c r="BP19" s="48">
        <f t="shared" si="50"/>
        <v>0</v>
      </c>
      <c r="BQ19" s="48">
        <f t="shared" si="50"/>
        <v>0</v>
      </c>
      <c r="BR19" s="48">
        <f t="shared" si="50"/>
        <v>0</v>
      </c>
      <c r="BS19" s="48">
        <f t="shared" si="50"/>
        <v>0</v>
      </c>
      <c r="BT19" s="48">
        <f t="shared" si="50"/>
        <v>0</v>
      </c>
      <c r="BU19" s="48">
        <f t="shared" si="50"/>
        <v>0</v>
      </c>
      <c r="BV19" s="48">
        <f t="shared" ref="BV19:BV21" si="51">SUM(BL19:BU19)</f>
        <v>0</v>
      </c>
      <c r="BW19" s="46"/>
      <c r="BX19" s="46"/>
      <c r="CA19" s="4">
        <f>BL19</f>
        <v>0</v>
      </c>
      <c r="CB19" s="48">
        <f t="shared" ref="CB19:CJ19" si="52">IF(multiple_funders="Yes",CB82,CB35)</f>
        <v>0</v>
      </c>
      <c r="CC19" s="48">
        <f t="shared" si="52"/>
        <v>0</v>
      </c>
      <c r="CD19" s="48">
        <f t="shared" si="52"/>
        <v>0</v>
      </c>
      <c r="CE19" s="48">
        <f t="shared" si="52"/>
        <v>0</v>
      </c>
      <c r="CF19" s="48">
        <f t="shared" si="52"/>
        <v>0</v>
      </c>
      <c r="CG19" s="48">
        <f t="shared" si="52"/>
        <v>0</v>
      </c>
      <c r="CH19" s="48">
        <f t="shared" si="52"/>
        <v>0</v>
      </c>
      <c r="CI19" s="48">
        <f t="shared" si="52"/>
        <v>0</v>
      </c>
      <c r="CJ19" s="48">
        <f t="shared" si="52"/>
        <v>0</v>
      </c>
      <c r="CK19" s="48">
        <f t="shared" ref="CK19:CK21" si="53">SUM(CA19:CJ19)</f>
        <v>0</v>
      </c>
      <c r="CL19" s="46"/>
      <c r="CM19" s="46"/>
      <c r="CP19" s="4">
        <f>CA19</f>
        <v>0</v>
      </c>
      <c r="CQ19" s="48">
        <f t="shared" ref="CQ19:CY19" si="54">IF(multiple_funders="Yes",CQ82,CQ35)</f>
        <v>0</v>
      </c>
      <c r="CR19" s="48">
        <f t="shared" si="54"/>
        <v>0</v>
      </c>
      <c r="CS19" s="48">
        <f t="shared" si="54"/>
        <v>0</v>
      </c>
      <c r="CT19" s="48">
        <f t="shared" si="54"/>
        <v>0</v>
      </c>
      <c r="CU19" s="48">
        <f t="shared" si="54"/>
        <v>0</v>
      </c>
      <c r="CV19" s="48">
        <f t="shared" si="54"/>
        <v>0</v>
      </c>
      <c r="CW19" s="48">
        <f t="shared" si="54"/>
        <v>0</v>
      </c>
      <c r="CX19" s="48">
        <f t="shared" si="54"/>
        <v>0</v>
      </c>
      <c r="CY19" s="48">
        <f t="shared" si="54"/>
        <v>0</v>
      </c>
      <c r="CZ19" s="48">
        <f t="shared" ref="CZ19:CZ21" si="55">SUM(CP19:CY19)</f>
        <v>0</v>
      </c>
      <c r="DA19" s="46"/>
      <c r="DB19" s="46"/>
      <c r="DE19" s="4">
        <f>CP19</f>
        <v>0</v>
      </c>
      <c r="DF19" s="48">
        <f t="shared" ref="DF19:DN19" si="56">IF(multiple_funders="Yes",DF82,DF35)</f>
        <v>0</v>
      </c>
      <c r="DG19" s="48">
        <f t="shared" si="56"/>
        <v>0</v>
      </c>
      <c r="DH19" s="48">
        <f t="shared" si="56"/>
        <v>0</v>
      </c>
      <c r="DI19" s="48">
        <f t="shared" si="56"/>
        <v>0</v>
      </c>
      <c r="DJ19" s="48">
        <f t="shared" si="56"/>
        <v>0</v>
      </c>
      <c r="DK19" s="48">
        <f t="shared" si="56"/>
        <v>0</v>
      </c>
      <c r="DL19" s="48">
        <f t="shared" si="56"/>
        <v>0</v>
      </c>
      <c r="DM19" s="48">
        <f t="shared" si="56"/>
        <v>0</v>
      </c>
      <c r="DN19" s="48">
        <f t="shared" si="56"/>
        <v>0</v>
      </c>
      <c r="DO19" s="48">
        <f t="shared" ref="DO19:DO21" si="57">SUM(DE19:DN19)</f>
        <v>0</v>
      </c>
      <c r="DP19" s="46"/>
      <c r="DQ19" s="46"/>
      <c r="DT19" s="4">
        <f>DE19</f>
        <v>0</v>
      </c>
      <c r="DU19" s="48">
        <f t="shared" ref="DU19:EC19" si="58">IF(multiple_funders="Yes",DU82,DU35)</f>
        <v>0</v>
      </c>
      <c r="DV19" s="48">
        <f t="shared" si="58"/>
        <v>0</v>
      </c>
      <c r="DW19" s="48">
        <f t="shared" si="58"/>
        <v>0</v>
      </c>
      <c r="DX19" s="48">
        <f t="shared" si="58"/>
        <v>0</v>
      </c>
      <c r="DY19" s="48">
        <f t="shared" si="58"/>
        <v>0</v>
      </c>
      <c r="DZ19" s="48">
        <f t="shared" si="58"/>
        <v>0</v>
      </c>
      <c r="EA19" s="48">
        <f t="shared" si="58"/>
        <v>0</v>
      </c>
      <c r="EB19" s="48">
        <f t="shared" si="58"/>
        <v>0</v>
      </c>
      <c r="EC19" s="48">
        <f t="shared" si="58"/>
        <v>0</v>
      </c>
      <c r="ED19" s="48">
        <f t="shared" ref="ED19:ED21" si="59">SUM(DT19:EC19)</f>
        <v>0</v>
      </c>
      <c r="EE19" s="46"/>
      <c r="EF19" s="46"/>
      <c r="EI19" s="4">
        <f>DT19</f>
        <v>0</v>
      </c>
      <c r="EJ19" s="48">
        <f t="shared" ref="EJ19:ER19" si="60">IF(multiple_funders="Yes",EJ82,EJ35)</f>
        <v>0</v>
      </c>
      <c r="EK19" s="48">
        <f t="shared" si="60"/>
        <v>0</v>
      </c>
      <c r="EL19" s="48">
        <f t="shared" si="60"/>
        <v>0</v>
      </c>
      <c r="EM19" s="48">
        <f t="shared" si="60"/>
        <v>0</v>
      </c>
      <c r="EN19" s="48">
        <f t="shared" si="60"/>
        <v>0</v>
      </c>
      <c r="EO19" s="48">
        <f t="shared" si="60"/>
        <v>0</v>
      </c>
      <c r="EP19" s="48">
        <f t="shared" si="60"/>
        <v>0</v>
      </c>
      <c r="EQ19" s="48">
        <f t="shared" si="60"/>
        <v>0</v>
      </c>
      <c r="ER19" s="48">
        <f t="shared" si="60"/>
        <v>0</v>
      </c>
      <c r="ES19" s="48">
        <f t="shared" ref="ES19:ES21" si="61">SUM(EI19:ER19)</f>
        <v>0</v>
      </c>
      <c r="ET19" s="46"/>
      <c r="EU19" s="46"/>
      <c r="EX19" s="4">
        <f>EI19</f>
        <v>0</v>
      </c>
      <c r="EY19" s="48">
        <f t="shared" ref="EY19:FG19" si="62">IF(multiple_funders="Yes",EY82,EY35)</f>
        <v>0</v>
      </c>
      <c r="EZ19" s="48">
        <f t="shared" si="62"/>
        <v>0</v>
      </c>
      <c r="FA19" s="48">
        <f t="shared" si="62"/>
        <v>0</v>
      </c>
      <c r="FB19" s="48">
        <f t="shared" si="62"/>
        <v>0</v>
      </c>
      <c r="FC19" s="48">
        <f t="shared" si="62"/>
        <v>0</v>
      </c>
      <c r="FD19" s="48">
        <f t="shared" si="62"/>
        <v>0</v>
      </c>
      <c r="FE19" s="48">
        <f t="shared" si="62"/>
        <v>0</v>
      </c>
      <c r="FF19" s="48">
        <f t="shared" si="62"/>
        <v>0</v>
      </c>
      <c r="FG19" s="48">
        <f t="shared" si="62"/>
        <v>0</v>
      </c>
      <c r="FH19" s="48">
        <f t="shared" ref="FH19:FH21" si="63">SUM(EX19:FG19)</f>
        <v>0</v>
      </c>
      <c r="FI19" s="46"/>
      <c r="FJ19" s="46"/>
    </row>
    <row r="20" spans="1:168" x14ac:dyDescent="0.2">
      <c r="B20" s="829" t="s">
        <v>556</v>
      </c>
      <c r="C20" s="829"/>
      <c r="E20" s="4">
        <f t="shared" ref="E20" ca="1" si="64">IF(multiple_funders="Yes",E83,E36)</f>
        <v>0</v>
      </c>
      <c r="F20" s="48">
        <f t="shared" ref="F20:N20" ca="1" si="65">IF(multiple_funders="Yes",F83,F36)</f>
        <v>0</v>
      </c>
      <c r="G20" s="48">
        <f t="shared" ca="1" si="65"/>
        <v>0</v>
      </c>
      <c r="H20" s="48">
        <f t="shared" ca="1" si="65"/>
        <v>0</v>
      </c>
      <c r="I20" s="48">
        <f t="shared" ca="1" si="65"/>
        <v>0</v>
      </c>
      <c r="J20" s="48">
        <f t="shared" ca="1" si="65"/>
        <v>0</v>
      </c>
      <c r="K20" s="48">
        <f t="shared" ca="1" si="65"/>
        <v>0</v>
      </c>
      <c r="L20" s="48">
        <f t="shared" ca="1" si="65"/>
        <v>0</v>
      </c>
      <c r="M20" s="48">
        <f t="shared" ca="1" si="65"/>
        <v>0</v>
      </c>
      <c r="N20" s="48">
        <f t="shared" ca="1" si="65"/>
        <v>0</v>
      </c>
      <c r="O20" s="48">
        <f t="shared" ca="1" si="43"/>
        <v>0</v>
      </c>
      <c r="P20" s="46"/>
      <c r="S20" s="4">
        <f t="shared" ref="S20:AB20" si="66">IF(multiple_funders="Yes",S83,S36)</f>
        <v>0</v>
      </c>
      <c r="T20" s="48">
        <f t="shared" si="66"/>
        <v>0</v>
      </c>
      <c r="U20" s="48">
        <f t="shared" si="66"/>
        <v>0</v>
      </c>
      <c r="V20" s="48">
        <f t="shared" si="66"/>
        <v>0</v>
      </c>
      <c r="W20" s="48">
        <f t="shared" si="66"/>
        <v>0</v>
      </c>
      <c r="X20" s="48">
        <f t="shared" si="66"/>
        <v>0</v>
      </c>
      <c r="Y20" s="48">
        <f t="shared" si="66"/>
        <v>0</v>
      </c>
      <c r="Z20" s="48">
        <f t="shared" si="66"/>
        <v>0</v>
      </c>
      <c r="AA20" s="48">
        <f t="shared" si="66"/>
        <v>0</v>
      </c>
      <c r="AB20" s="48">
        <f t="shared" si="66"/>
        <v>0</v>
      </c>
      <c r="AC20" s="48">
        <f t="shared" si="45"/>
        <v>0</v>
      </c>
      <c r="AD20" s="46"/>
      <c r="AE20" s="46"/>
      <c r="AH20" s="4">
        <f t="shared" ref="AH20:AQ20" si="67">IF(multiple_funders="Yes",AH83,AH36)</f>
        <v>0</v>
      </c>
      <c r="AI20" s="48">
        <f t="shared" si="67"/>
        <v>0</v>
      </c>
      <c r="AJ20" s="48">
        <f t="shared" si="67"/>
        <v>0</v>
      </c>
      <c r="AK20" s="48">
        <f t="shared" si="67"/>
        <v>0</v>
      </c>
      <c r="AL20" s="48">
        <f t="shared" si="67"/>
        <v>0</v>
      </c>
      <c r="AM20" s="48">
        <f t="shared" si="67"/>
        <v>0</v>
      </c>
      <c r="AN20" s="48">
        <f t="shared" si="67"/>
        <v>0</v>
      </c>
      <c r="AO20" s="48">
        <f t="shared" si="67"/>
        <v>0</v>
      </c>
      <c r="AP20" s="48">
        <f t="shared" si="67"/>
        <v>0</v>
      </c>
      <c r="AQ20" s="48">
        <f t="shared" si="67"/>
        <v>0</v>
      </c>
      <c r="AR20" s="48">
        <f t="shared" si="47"/>
        <v>0</v>
      </c>
      <c r="AS20" s="46"/>
      <c r="AT20" s="46"/>
      <c r="AW20" s="4">
        <f t="shared" ref="AW20:BF20" si="68">IF(multiple_funders="Yes",AW83,AW36)</f>
        <v>0</v>
      </c>
      <c r="AX20" s="48">
        <f t="shared" si="68"/>
        <v>0</v>
      </c>
      <c r="AY20" s="48">
        <f t="shared" si="68"/>
        <v>0</v>
      </c>
      <c r="AZ20" s="48">
        <f t="shared" si="68"/>
        <v>0</v>
      </c>
      <c r="BA20" s="48">
        <f t="shared" si="68"/>
        <v>0</v>
      </c>
      <c r="BB20" s="48">
        <f t="shared" si="68"/>
        <v>0</v>
      </c>
      <c r="BC20" s="48">
        <f t="shared" si="68"/>
        <v>0</v>
      </c>
      <c r="BD20" s="48">
        <f t="shared" si="68"/>
        <v>0</v>
      </c>
      <c r="BE20" s="48">
        <f t="shared" si="68"/>
        <v>0</v>
      </c>
      <c r="BF20" s="48">
        <f t="shared" si="68"/>
        <v>0</v>
      </c>
      <c r="BG20" s="48">
        <f t="shared" si="49"/>
        <v>0</v>
      </c>
      <c r="BH20" s="46"/>
      <c r="BI20" s="46"/>
      <c r="BL20" s="4">
        <f t="shared" ref="BL20:BU20" si="69">IF(multiple_funders="Yes",BL83,BL36)</f>
        <v>0</v>
      </c>
      <c r="BM20" s="48">
        <f t="shared" si="69"/>
        <v>0</v>
      </c>
      <c r="BN20" s="48">
        <f t="shared" si="69"/>
        <v>0</v>
      </c>
      <c r="BO20" s="48">
        <f t="shared" si="69"/>
        <v>0</v>
      </c>
      <c r="BP20" s="48">
        <f t="shared" si="69"/>
        <v>0</v>
      </c>
      <c r="BQ20" s="48">
        <f t="shared" si="69"/>
        <v>0</v>
      </c>
      <c r="BR20" s="48">
        <f t="shared" si="69"/>
        <v>0</v>
      </c>
      <c r="BS20" s="48">
        <f t="shared" si="69"/>
        <v>0</v>
      </c>
      <c r="BT20" s="48">
        <f t="shared" si="69"/>
        <v>0</v>
      </c>
      <c r="BU20" s="48">
        <f t="shared" si="69"/>
        <v>0</v>
      </c>
      <c r="BV20" s="48">
        <f t="shared" si="51"/>
        <v>0</v>
      </c>
      <c r="BW20" s="46"/>
      <c r="BX20" s="46"/>
      <c r="CA20" s="4">
        <f t="shared" ref="CA20:CJ20" si="70">IF(multiple_funders="Yes",CA83,CA36)</f>
        <v>0</v>
      </c>
      <c r="CB20" s="48">
        <f t="shared" si="70"/>
        <v>0</v>
      </c>
      <c r="CC20" s="48">
        <f t="shared" si="70"/>
        <v>0</v>
      </c>
      <c r="CD20" s="48">
        <f t="shared" si="70"/>
        <v>0</v>
      </c>
      <c r="CE20" s="48">
        <f t="shared" si="70"/>
        <v>0</v>
      </c>
      <c r="CF20" s="48">
        <f t="shared" si="70"/>
        <v>0</v>
      </c>
      <c r="CG20" s="48">
        <f t="shared" si="70"/>
        <v>0</v>
      </c>
      <c r="CH20" s="48">
        <f t="shared" si="70"/>
        <v>0</v>
      </c>
      <c r="CI20" s="48">
        <f t="shared" si="70"/>
        <v>0</v>
      </c>
      <c r="CJ20" s="48">
        <f t="shared" si="70"/>
        <v>0</v>
      </c>
      <c r="CK20" s="48">
        <f t="shared" si="53"/>
        <v>0</v>
      </c>
      <c r="CL20" s="46"/>
      <c r="CM20" s="46"/>
      <c r="CP20" s="4">
        <f t="shared" ref="CP20:CY20" si="71">IF(multiple_funders="Yes",CP83,CP36)</f>
        <v>0</v>
      </c>
      <c r="CQ20" s="48">
        <f t="shared" si="71"/>
        <v>0</v>
      </c>
      <c r="CR20" s="48">
        <f t="shared" si="71"/>
        <v>0</v>
      </c>
      <c r="CS20" s="48">
        <f t="shared" si="71"/>
        <v>0</v>
      </c>
      <c r="CT20" s="48">
        <f t="shared" si="71"/>
        <v>0</v>
      </c>
      <c r="CU20" s="48">
        <f t="shared" si="71"/>
        <v>0</v>
      </c>
      <c r="CV20" s="48">
        <f t="shared" si="71"/>
        <v>0</v>
      </c>
      <c r="CW20" s="48">
        <f t="shared" si="71"/>
        <v>0</v>
      </c>
      <c r="CX20" s="48">
        <f t="shared" si="71"/>
        <v>0</v>
      </c>
      <c r="CY20" s="48">
        <f t="shared" si="71"/>
        <v>0</v>
      </c>
      <c r="CZ20" s="48">
        <f t="shared" si="55"/>
        <v>0</v>
      </c>
      <c r="DA20" s="46"/>
      <c r="DB20" s="46"/>
      <c r="DE20" s="4">
        <f t="shared" ref="DE20:DN20" si="72">IF(multiple_funders="Yes",DE83,DE36)</f>
        <v>0</v>
      </c>
      <c r="DF20" s="48">
        <f t="shared" si="72"/>
        <v>0</v>
      </c>
      <c r="DG20" s="48">
        <f t="shared" si="72"/>
        <v>0</v>
      </c>
      <c r="DH20" s="48">
        <f t="shared" si="72"/>
        <v>0</v>
      </c>
      <c r="DI20" s="48">
        <f t="shared" si="72"/>
        <v>0</v>
      </c>
      <c r="DJ20" s="48">
        <f t="shared" si="72"/>
        <v>0</v>
      </c>
      <c r="DK20" s="48">
        <f t="shared" si="72"/>
        <v>0</v>
      </c>
      <c r="DL20" s="48">
        <f t="shared" si="72"/>
        <v>0</v>
      </c>
      <c r="DM20" s="48">
        <f t="shared" si="72"/>
        <v>0</v>
      </c>
      <c r="DN20" s="48">
        <f t="shared" si="72"/>
        <v>0</v>
      </c>
      <c r="DO20" s="48">
        <f t="shared" si="57"/>
        <v>0</v>
      </c>
      <c r="DP20" s="46"/>
      <c r="DQ20" s="46"/>
      <c r="DT20" s="4">
        <f t="shared" ref="DT20:EC20" si="73">IF(multiple_funders="Yes",DT83,DT36)</f>
        <v>0</v>
      </c>
      <c r="DU20" s="48">
        <f t="shared" si="73"/>
        <v>0</v>
      </c>
      <c r="DV20" s="48">
        <f t="shared" si="73"/>
        <v>0</v>
      </c>
      <c r="DW20" s="48">
        <f t="shared" si="73"/>
        <v>0</v>
      </c>
      <c r="DX20" s="48">
        <f t="shared" si="73"/>
        <v>0</v>
      </c>
      <c r="DY20" s="48">
        <f t="shared" si="73"/>
        <v>0</v>
      </c>
      <c r="DZ20" s="48">
        <f t="shared" si="73"/>
        <v>0</v>
      </c>
      <c r="EA20" s="48">
        <f t="shared" si="73"/>
        <v>0</v>
      </c>
      <c r="EB20" s="48">
        <f t="shared" si="73"/>
        <v>0</v>
      </c>
      <c r="EC20" s="48">
        <f t="shared" si="73"/>
        <v>0</v>
      </c>
      <c r="ED20" s="48">
        <f t="shared" si="59"/>
        <v>0</v>
      </c>
      <c r="EE20" s="46"/>
      <c r="EF20" s="46"/>
      <c r="EI20" s="4">
        <f t="shared" ref="EI20:ER20" si="74">IF(multiple_funders="Yes",EI83,EI36)</f>
        <v>0</v>
      </c>
      <c r="EJ20" s="48">
        <f t="shared" si="74"/>
        <v>0</v>
      </c>
      <c r="EK20" s="48">
        <f t="shared" si="74"/>
        <v>0</v>
      </c>
      <c r="EL20" s="48">
        <f t="shared" si="74"/>
        <v>0</v>
      </c>
      <c r="EM20" s="48">
        <f t="shared" si="74"/>
        <v>0</v>
      </c>
      <c r="EN20" s="48">
        <f t="shared" si="74"/>
        <v>0</v>
      </c>
      <c r="EO20" s="48">
        <f t="shared" si="74"/>
        <v>0</v>
      </c>
      <c r="EP20" s="48">
        <f t="shared" si="74"/>
        <v>0</v>
      </c>
      <c r="EQ20" s="48">
        <f t="shared" si="74"/>
        <v>0</v>
      </c>
      <c r="ER20" s="48">
        <f t="shared" si="74"/>
        <v>0</v>
      </c>
      <c r="ES20" s="48">
        <f t="shared" si="61"/>
        <v>0</v>
      </c>
      <c r="ET20" s="46"/>
      <c r="EU20" s="46"/>
      <c r="EX20" s="4">
        <f t="shared" ref="EX20:FG20" si="75">IF(multiple_funders="Yes",EX83,EX36)</f>
        <v>0</v>
      </c>
      <c r="EY20" s="48">
        <f t="shared" si="75"/>
        <v>0</v>
      </c>
      <c r="EZ20" s="48">
        <f t="shared" si="75"/>
        <v>0</v>
      </c>
      <c r="FA20" s="48">
        <f t="shared" si="75"/>
        <v>0</v>
      </c>
      <c r="FB20" s="48">
        <f t="shared" si="75"/>
        <v>0</v>
      </c>
      <c r="FC20" s="48">
        <f t="shared" si="75"/>
        <v>0</v>
      </c>
      <c r="FD20" s="48">
        <f t="shared" si="75"/>
        <v>0</v>
      </c>
      <c r="FE20" s="48">
        <f t="shared" si="75"/>
        <v>0</v>
      </c>
      <c r="FF20" s="48">
        <f t="shared" si="75"/>
        <v>0</v>
      </c>
      <c r="FG20" s="48">
        <f t="shared" si="75"/>
        <v>0</v>
      </c>
      <c r="FH20" s="48">
        <f t="shared" si="63"/>
        <v>0</v>
      </c>
      <c r="FI20" s="46"/>
      <c r="FJ20" s="46"/>
    </row>
    <row r="21" spans="1:168" x14ac:dyDescent="0.2">
      <c r="B21" s="834" t="s">
        <v>174</v>
      </c>
      <c r="C21" s="834"/>
      <c r="E21" s="4">
        <f ca="1">IF(E$7="Actual",OFFSET(E21,0,VLOOKUP(COLUMN(E21),Config!$F$44:$G$52,2,FALSE)-COLUMN($E21)),0)</f>
        <v>0</v>
      </c>
      <c r="F21" s="48">
        <f ca="1">IF(F$7="Actual",OFFSET(F21,0,VLOOKUP(COLUMN(F21),Config!$F$44:$G$52,2,FALSE)-COLUMN($E21)),0)</f>
        <v>0</v>
      </c>
      <c r="G21" s="48">
        <f ca="1">IF(G$7="Actual",OFFSET(G21,0,VLOOKUP(COLUMN(G21),Config!$F$44:$G$52,2,FALSE)-COLUMN($E21)),0)</f>
        <v>0</v>
      </c>
      <c r="H21" s="48">
        <f ca="1">IF(H$7="Actual",OFFSET(H21,0,VLOOKUP(COLUMN(H21),Config!$F$44:$G$52,2,FALSE)-COLUMN($E21)),0)</f>
        <v>0</v>
      </c>
      <c r="I21" s="48">
        <f ca="1">IF(I$7="Actual",OFFSET(I21,0,VLOOKUP(COLUMN(I21),Config!$F$44:$G$52,2,FALSE)-COLUMN($E21)),0)</f>
        <v>0</v>
      </c>
      <c r="J21" s="48">
        <f ca="1">IF(J$7="Actual",OFFSET(J21,0,VLOOKUP(COLUMN(J21),Config!$F$44:$G$52,2,FALSE)-COLUMN($E21)),0)</f>
        <v>0</v>
      </c>
      <c r="K21" s="48">
        <f ca="1">IF(K$7="Actual",OFFSET(K21,0,VLOOKUP(COLUMN(K21),Config!$F$44:$G$52,2,FALSE)-COLUMN($E21)),0)</f>
        <v>0</v>
      </c>
      <c r="L21" s="48">
        <f ca="1">IF(L$7="Actual",OFFSET(L21,0,VLOOKUP(COLUMN(L21),Config!$F$44:$G$52,2,FALSE)-COLUMN($E21)),0)</f>
        <v>0</v>
      </c>
      <c r="M21" s="48">
        <f ca="1">IF(M$7="Actual",OFFSET(M21,0,VLOOKUP(COLUMN(M21),Config!$F$44:$G$52,2,FALSE)-COLUMN($E21)),0)</f>
        <v>0</v>
      </c>
      <c r="N21" s="48">
        <f ca="1">IF(N$7="Actual",OFFSET(N21,0,VLOOKUP(COLUMN(N21),Config!$F$44:$G$52,2,FALSE)-COLUMN($E21)),0)</f>
        <v>0</v>
      </c>
      <c r="O21" s="48">
        <f t="shared" ca="1" si="43"/>
        <v>0</v>
      </c>
      <c r="P21" s="46"/>
      <c r="S21" s="246"/>
      <c r="T21" s="48">
        <v>0</v>
      </c>
      <c r="U21" s="48">
        <v>0</v>
      </c>
      <c r="V21" s="48">
        <v>0</v>
      </c>
      <c r="W21" s="48">
        <v>0</v>
      </c>
      <c r="X21" s="48">
        <v>0</v>
      </c>
      <c r="Y21" s="48">
        <v>0</v>
      </c>
      <c r="Z21" s="48">
        <v>0</v>
      </c>
      <c r="AA21" s="48">
        <v>0</v>
      </c>
      <c r="AB21" s="48">
        <v>0</v>
      </c>
      <c r="AC21" s="48">
        <f t="shared" si="45"/>
        <v>0</v>
      </c>
      <c r="AD21" s="46"/>
      <c r="AE21" s="46"/>
      <c r="AH21" s="4">
        <f>S21</f>
        <v>0</v>
      </c>
      <c r="AI21" s="279"/>
      <c r="AJ21" s="48">
        <v>0</v>
      </c>
      <c r="AK21" s="48">
        <v>0</v>
      </c>
      <c r="AL21" s="48">
        <v>0</v>
      </c>
      <c r="AM21" s="48">
        <v>0</v>
      </c>
      <c r="AN21" s="48">
        <v>0</v>
      </c>
      <c r="AO21" s="48">
        <v>0</v>
      </c>
      <c r="AP21" s="48">
        <v>0</v>
      </c>
      <c r="AQ21" s="48">
        <v>0</v>
      </c>
      <c r="AR21" s="48">
        <f t="shared" si="47"/>
        <v>0</v>
      </c>
      <c r="AS21" s="46"/>
      <c r="AT21" s="46"/>
      <c r="AW21" s="4">
        <f>AH21</f>
        <v>0</v>
      </c>
      <c r="AX21" s="48">
        <f>AI21</f>
        <v>0</v>
      </c>
      <c r="AY21" s="279"/>
      <c r="AZ21" s="48">
        <v>0</v>
      </c>
      <c r="BA21" s="48">
        <v>0</v>
      </c>
      <c r="BB21" s="48">
        <v>0</v>
      </c>
      <c r="BC21" s="48">
        <v>0</v>
      </c>
      <c r="BD21" s="48">
        <v>0</v>
      </c>
      <c r="BE21" s="48">
        <v>0</v>
      </c>
      <c r="BF21" s="48">
        <v>0</v>
      </c>
      <c r="BG21" s="48">
        <f t="shared" si="49"/>
        <v>0</v>
      </c>
      <c r="BH21" s="46"/>
      <c r="BI21" s="46"/>
      <c r="BL21" s="4">
        <f>AW21</f>
        <v>0</v>
      </c>
      <c r="BM21" s="48">
        <f>AX21</f>
        <v>0</v>
      </c>
      <c r="BN21" s="48">
        <f>AY21</f>
        <v>0</v>
      </c>
      <c r="BO21" s="279"/>
      <c r="BP21" s="48">
        <v>0</v>
      </c>
      <c r="BQ21" s="48">
        <v>0</v>
      </c>
      <c r="BR21" s="48">
        <v>0</v>
      </c>
      <c r="BS21" s="48">
        <v>0</v>
      </c>
      <c r="BT21" s="48">
        <v>0</v>
      </c>
      <c r="BU21" s="48">
        <v>0</v>
      </c>
      <c r="BV21" s="48">
        <f t="shared" si="51"/>
        <v>0</v>
      </c>
      <c r="BW21" s="46"/>
      <c r="BX21" s="46"/>
      <c r="CA21" s="4">
        <f>BL21</f>
        <v>0</v>
      </c>
      <c r="CB21" s="48">
        <f>BM21</f>
        <v>0</v>
      </c>
      <c r="CC21" s="48">
        <f>BN21</f>
        <v>0</v>
      </c>
      <c r="CD21" s="48">
        <f>BO21</f>
        <v>0</v>
      </c>
      <c r="CE21" s="279"/>
      <c r="CF21" s="48">
        <v>0</v>
      </c>
      <c r="CG21" s="48">
        <v>0</v>
      </c>
      <c r="CH21" s="48">
        <v>0</v>
      </c>
      <c r="CI21" s="48">
        <v>0</v>
      </c>
      <c r="CJ21" s="48">
        <v>0</v>
      </c>
      <c r="CK21" s="48">
        <f t="shared" si="53"/>
        <v>0</v>
      </c>
      <c r="CL21" s="46"/>
      <c r="CM21" s="46"/>
      <c r="CP21" s="4">
        <f>CA21</f>
        <v>0</v>
      </c>
      <c r="CQ21" s="48">
        <f>CB21</f>
        <v>0</v>
      </c>
      <c r="CR21" s="48">
        <f>CC21</f>
        <v>0</v>
      </c>
      <c r="CS21" s="48">
        <f>CD21</f>
        <v>0</v>
      </c>
      <c r="CT21" s="48">
        <f>CE21</f>
        <v>0</v>
      </c>
      <c r="CU21" s="279"/>
      <c r="CV21" s="48">
        <v>0</v>
      </c>
      <c r="CW21" s="48">
        <v>0</v>
      </c>
      <c r="CX21" s="48">
        <v>0</v>
      </c>
      <c r="CY21" s="48">
        <v>0</v>
      </c>
      <c r="CZ21" s="48">
        <f t="shared" si="55"/>
        <v>0</v>
      </c>
      <c r="DA21" s="46"/>
      <c r="DB21" s="46"/>
      <c r="DE21" s="4">
        <f t="shared" ref="DE21:DJ21" si="76">CP21</f>
        <v>0</v>
      </c>
      <c r="DF21" s="48">
        <f t="shared" si="76"/>
        <v>0</v>
      </c>
      <c r="DG21" s="48">
        <f t="shared" si="76"/>
        <v>0</v>
      </c>
      <c r="DH21" s="48">
        <f t="shared" si="76"/>
        <v>0</v>
      </c>
      <c r="DI21" s="48">
        <f t="shared" si="76"/>
        <v>0</v>
      </c>
      <c r="DJ21" s="48">
        <f t="shared" si="76"/>
        <v>0</v>
      </c>
      <c r="DK21" s="279"/>
      <c r="DL21" s="48">
        <v>0</v>
      </c>
      <c r="DM21" s="48">
        <v>0</v>
      </c>
      <c r="DN21" s="48">
        <v>0</v>
      </c>
      <c r="DO21" s="48">
        <f t="shared" si="57"/>
        <v>0</v>
      </c>
      <c r="DP21" s="46"/>
      <c r="DQ21" s="46"/>
      <c r="DT21" s="4">
        <f t="shared" ref="DT21:DZ21" si="77">DE21</f>
        <v>0</v>
      </c>
      <c r="DU21" s="48">
        <f t="shared" si="77"/>
        <v>0</v>
      </c>
      <c r="DV21" s="48">
        <f t="shared" si="77"/>
        <v>0</v>
      </c>
      <c r="DW21" s="48">
        <f t="shared" si="77"/>
        <v>0</v>
      </c>
      <c r="DX21" s="48">
        <f t="shared" si="77"/>
        <v>0</v>
      </c>
      <c r="DY21" s="48">
        <f t="shared" si="77"/>
        <v>0</v>
      </c>
      <c r="DZ21" s="48">
        <f t="shared" si="77"/>
        <v>0</v>
      </c>
      <c r="EA21" s="279"/>
      <c r="EB21" s="48">
        <v>0</v>
      </c>
      <c r="EC21" s="48">
        <v>0</v>
      </c>
      <c r="ED21" s="48">
        <f t="shared" si="59"/>
        <v>0</v>
      </c>
      <c r="EE21" s="46"/>
      <c r="EF21" s="46"/>
      <c r="EI21" s="4">
        <f t="shared" ref="EI21:EP21" si="78">DT21</f>
        <v>0</v>
      </c>
      <c r="EJ21" s="48">
        <f t="shared" si="78"/>
        <v>0</v>
      </c>
      <c r="EK21" s="48">
        <f t="shared" si="78"/>
        <v>0</v>
      </c>
      <c r="EL21" s="48">
        <f t="shared" si="78"/>
        <v>0</v>
      </c>
      <c r="EM21" s="48">
        <f t="shared" si="78"/>
        <v>0</v>
      </c>
      <c r="EN21" s="48">
        <f t="shared" si="78"/>
        <v>0</v>
      </c>
      <c r="EO21" s="48">
        <f t="shared" si="78"/>
        <v>0</v>
      </c>
      <c r="EP21" s="48">
        <f t="shared" si="78"/>
        <v>0</v>
      </c>
      <c r="EQ21" s="279"/>
      <c r="ER21" s="48">
        <v>0</v>
      </c>
      <c r="ES21" s="48">
        <f t="shared" si="61"/>
        <v>0</v>
      </c>
      <c r="ET21" s="46"/>
      <c r="EU21" s="46"/>
      <c r="EX21" s="4">
        <f t="shared" ref="EX21:FF21" si="79">EI21</f>
        <v>0</v>
      </c>
      <c r="EY21" s="48">
        <f t="shared" si="79"/>
        <v>0</v>
      </c>
      <c r="EZ21" s="48">
        <f t="shared" si="79"/>
        <v>0</v>
      </c>
      <c r="FA21" s="48">
        <f t="shared" si="79"/>
        <v>0</v>
      </c>
      <c r="FB21" s="48">
        <f t="shared" si="79"/>
        <v>0</v>
      </c>
      <c r="FC21" s="48">
        <f t="shared" si="79"/>
        <v>0</v>
      </c>
      <c r="FD21" s="48">
        <f t="shared" si="79"/>
        <v>0</v>
      </c>
      <c r="FE21" s="48">
        <f t="shared" si="79"/>
        <v>0</v>
      </c>
      <c r="FF21" s="48">
        <f t="shared" si="79"/>
        <v>0</v>
      </c>
      <c r="FG21" s="279"/>
      <c r="FH21" s="48">
        <f t="shared" si="63"/>
        <v>0</v>
      </c>
      <c r="FI21" s="46"/>
      <c r="FJ21" s="46"/>
    </row>
    <row r="22" spans="1:168" s="63" customFormat="1" x14ac:dyDescent="0.2">
      <c r="B22" s="828" t="s">
        <v>175</v>
      </c>
      <c r="C22" s="828"/>
      <c r="D22" s="220"/>
      <c r="E22" s="60">
        <f ca="1">SUM(E19:E21)</f>
        <v>0</v>
      </c>
      <c r="F22" s="61">
        <f t="shared" ref="F22:N22" ca="1" si="80">SUM(F19:F21)</f>
        <v>0</v>
      </c>
      <c r="G22" s="61">
        <f t="shared" ca="1" si="80"/>
        <v>0</v>
      </c>
      <c r="H22" s="61">
        <f t="shared" ca="1" si="80"/>
        <v>0</v>
      </c>
      <c r="I22" s="61">
        <f t="shared" ca="1" si="80"/>
        <v>0</v>
      </c>
      <c r="J22" s="61">
        <f t="shared" ca="1" si="80"/>
        <v>0</v>
      </c>
      <c r="K22" s="61">
        <f t="shared" ca="1" si="80"/>
        <v>0</v>
      </c>
      <c r="L22" s="61">
        <f t="shared" ca="1" si="80"/>
        <v>0</v>
      </c>
      <c r="M22" s="61">
        <f t="shared" ca="1" si="80"/>
        <v>0</v>
      </c>
      <c r="N22" s="61">
        <f t="shared" ca="1" si="80"/>
        <v>0</v>
      </c>
      <c r="O22" s="62">
        <f t="shared" ref="O22" ca="1" si="81">SUM(E22:N22)</f>
        <v>0</v>
      </c>
      <c r="P22" s="47"/>
      <c r="Q22" s="220"/>
      <c r="R22" s="220"/>
      <c r="S22" s="60">
        <f>SUM(S19:S21)</f>
        <v>0</v>
      </c>
      <c r="T22" s="61">
        <f t="shared" ref="T22:AB22" si="82">SUM(T19:T21)</f>
        <v>0</v>
      </c>
      <c r="U22" s="61">
        <f t="shared" si="82"/>
        <v>0</v>
      </c>
      <c r="V22" s="61">
        <f t="shared" si="82"/>
        <v>0</v>
      </c>
      <c r="W22" s="61">
        <f t="shared" si="82"/>
        <v>0</v>
      </c>
      <c r="X22" s="61">
        <f t="shared" si="82"/>
        <v>0</v>
      </c>
      <c r="Y22" s="61">
        <f t="shared" si="82"/>
        <v>0</v>
      </c>
      <c r="Z22" s="61">
        <f t="shared" si="82"/>
        <v>0</v>
      </c>
      <c r="AA22" s="61">
        <f t="shared" si="82"/>
        <v>0</v>
      </c>
      <c r="AB22" s="61">
        <f t="shared" si="82"/>
        <v>0</v>
      </c>
      <c r="AC22" s="62">
        <f t="shared" ref="AC22" si="83">SUM(S22:AB22)</f>
        <v>0</v>
      </c>
      <c r="AD22" s="46"/>
      <c r="AE22" s="46"/>
      <c r="AF22" s="220"/>
      <c r="AG22" s="220"/>
      <c r="AH22" s="60">
        <f>SUM(AH19:AH21)</f>
        <v>0</v>
      </c>
      <c r="AI22" s="61">
        <f t="shared" ref="AI22:AQ22" si="84">SUM(AI19:AI21)</f>
        <v>0</v>
      </c>
      <c r="AJ22" s="61">
        <f t="shared" si="84"/>
        <v>0</v>
      </c>
      <c r="AK22" s="61">
        <f t="shared" si="84"/>
        <v>0</v>
      </c>
      <c r="AL22" s="61">
        <f t="shared" si="84"/>
        <v>0</v>
      </c>
      <c r="AM22" s="61">
        <f t="shared" si="84"/>
        <v>0</v>
      </c>
      <c r="AN22" s="61">
        <f t="shared" si="84"/>
        <v>0</v>
      </c>
      <c r="AO22" s="61">
        <f t="shared" si="84"/>
        <v>0</v>
      </c>
      <c r="AP22" s="61">
        <f t="shared" si="84"/>
        <v>0</v>
      </c>
      <c r="AQ22" s="61">
        <f t="shared" si="84"/>
        <v>0</v>
      </c>
      <c r="AR22" s="62">
        <f t="shared" ref="AR22" si="85">SUM(AH22:AQ22)</f>
        <v>0</v>
      </c>
      <c r="AS22" s="46"/>
      <c r="AT22" s="46"/>
      <c r="AV22" s="220"/>
      <c r="AW22" s="60">
        <f>SUM(AW19:AW21)</f>
        <v>0</v>
      </c>
      <c r="AX22" s="61">
        <f t="shared" ref="AX22:BF22" si="86">SUM(AX19:AX21)</f>
        <v>0</v>
      </c>
      <c r="AY22" s="61">
        <f t="shared" si="86"/>
        <v>0</v>
      </c>
      <c r="AZ22" s="61">
        <f t="shared" si="86"/>
        <v>0</v>
      </c>
      <c r="BA22" s="61">
        <f t="shared" si="86"/>
        <v>0</v>
      </c>
      <c r="BB22" s="61">
        <f t="shared" si="86"/>
        <v>0</v>
      </c>
      <c r="BC22" s="61">
        <f t="shared" si="86"/>
        <v>0</v>
      </c>
      <c r="BD22" s="61">
        <f t="shared" si="86"/>
        <v>0</v>
      </c>
      <c r="BE22" s="61">
        <f t="shared" si="86"/>
        <v>0</v>
      </c>
      <c r="BF22" s="61">
        <f t="shared" si="86"/>
        <v>0</v>
      </c>
      <c r="BG22" s="62">
        <f t="shared" ref="BG22" si="87">SUM(AW22:BF22)</f>
        <v>0</v>
      </c>
      <c r="BH22" s="46"/>
      <c r="BI22" s="46"/>
      <c r="BK22" s="220"/>
      <c r="BL22" s="60">
        <f>SUM(BL19:BL21)</f>
        <v>0</v>
      </c>
      <c r="BM22" s="61">
        <f t="shared" ref="BM22:BU22" si="88">SUM(BM19:BM21)</f>
        <v>0</v>
      </c>
      <c r="BN22" s="61">
        <f t="shared" si="88"/>
        <v>0</v>
      </c>
      <c r="BO22" s="61">
        <f t="shared" si="88"/>
        <v>0</v>
      </c>
      <c r="BP22" s="61">
        <f t="shared" si="88"/>
        <v>0</v>
      </c>
      <c r="BQ22" s="61">
        <f t="shared" si="88"/>
        <v>0</v>
      </c>
      <c r="BR22" s="61">
        <f t="shared" si="88"/>
        <v>0</v>
      </c>
      <c r="BS22" s="61">
        <f t="shared" si="88"/>
        <v>0</v>
      </c>
      <c r="BT22" s="61">
        <f t="shared" si="88"/>
        <v>0</v>
      </c>
      <c r="BU22" s="61">
        <f t="shared" si="88"/>
        <v>0</v>
      </c>
      <c r="BV22" s="62">
        <f t="shared" ref="BV22" si="89">SUM(BL22:BU22)</f>
        <v>0</v>
      </c>
      <c r="BW22" s="46"/>
      <c r="BX22" s="46"/>
      <c r="BZ22" s="220"/>
      <c r="CA22" s="60">
        <f>SUM(CA19:CA21)</f>
        <v>0</v>
      </c>
      <c r="CB22" s="61">
        <f t="shared" ref="CB22:CJ22" si="90">SUM(CB19:CB21)</f>
        <v>0</v>
      </c>
      <c r="CC22" s="61">
        <f t="shared" si="90"/>
        <v>0</v>
      </c>
      <c r="CD22" s="61">
        <f t="shared" si="90"/>
        <v>0</v>
      </c>
      <c r="CE22" s="61">
        <f t="shared" si="90"/>
        <v>0</v>
      </c>
      <c r="CF22" s="61">
        <f t="shared" si="90"/>
        <v>0</v>
      </c>
      <c r="CG22" s="61">
        <f t="shared" si="90"/>
        <v>0</v>
      </c>
      <c r="CH22" s="61">
        <f t="shared" si="90"/>
        <v>0</v>
      </c>
      <c r="CI22" s="61">
        <f t="shared" si="90"/>
        <v>0</v>
      </c>
      <c r="CJ22" s="61">
        <f t="shared" si="90"/>
        <v>0</v>
      </c>
      <c r="CK22" s="62">
        <f t="shared" ref="CK22" si="91">SUM(CA22:CJ22)</f>
        <v>0</v>
      </c>
      <c r="CL22" s="46"/>
      <c r="CM22" s="46"/>
      <c r="CO22" s="220"/>
      <c r="CP22" s="60">
        <f>SUM(CP19:CP21)</f>
        <v>0</v>
      </c>
      <c r="CQ22" s="61">
        <f t="shared" ref="CQ22:CY22" si="92">SUM(CQ19:CQ21)</f>
        <v>0</v>
      </c>
      <c r="CR22" s="61">
        <f t="shared" si="92"/>
        <v>0</v>
      </c>
      <c r="CS22" s="61">
        <f t="shared" si="92"/>
        <v>0</v>
      </c>
      <c r="CT22" s="61">
        <f t="shared" si="92"/>
        <v>0</v>
      </c>
      <c r="CU22" s="61">
        <f t="shared" si="92"/>
        <v>0</v>
      </c>
      <c r="CV22" s="61">
        <f t="shared" si="92"/>
        <v>0</v>
      </c>
      <c r="CW22" s="61">
        <f t="shared" si="92"/>
        <v>0</v>
      </c>
      <c r="CX22" s="61">
        <f t="shared" si="92"/>
        <v>0</v>
      </c>
      <c r="CY22" s="61">
        <f t="shared" si="92"/>
        <v>0</v>
      </c>
      <c r="CZ22" s="62">
        <f t="shared" ref="CZ22" si="93">SUM(CP22:CY22)</f>
        <v>0</v>
      </c>
      <c r="DA22" s="46"/>
      <c r="DB22" s="46"/>
      <c r="DD22" s="220"/>
      <c r="DE22" s="60">
        <f>SUM(DE19:DE21)</f>
        <v>0</v>
      </c>
      <c r="DF22" s="61">
        <f t="shared" ref="DF22:DN22" si="94">SUM(DF19:DF21)</f>
        <v>0</v>
      </c>
      <c r="DG22" s="61">
        <f t="shared" si="94"/>
        <v>0</v>
      </c>
      <c r="DH22" s="61">
        <f t="shared" si="94"/>
        <v>0</v>
      </c>
      <c r="DI22" s="61">
        <f t="shared" si="94"/>
        <v>0</v>
      </c>
      <c r="DJ22" s="61">
        <f t="shared" si="94"/>
        <v>0</v>
      </c>
      <c r="DK22" s="61">
        <f t="shared" si="94"/>
        <v>0</v>
      </c>
      <c r="DL22" s="61">
        <f t="shared" si="94"/>
        <v>0</v>
      </c>
      <c r="DM22" s="61">
        <f t="shared" si="94"/>
        <v>0</v>
      </c>
      <c r="DN22" s="61">
        <f t="shared" si="94"/>
        <v>0</v>
      </c>
      <c r="DO22" s="62">
        <f t="shared" ref="DO22" si="95">SUM(DE22:DN22)</f>
        <v>0</v>
      </c>
      <c r="DP22" s="46"/>
      <c r="DQ22" s="46"/>
      <c r="DS22" s="220"/>
      <c r="DT22" s="60">
        <f>SUM(DT19:DT21)</f>
        <v>0</v>
      </c>
      <c r="DU22" s="61">
        <f t="shared" ref="DU22:EC22" si="96">SUM(DU19:DU21)</f>
        <v>0</v>
      </c>
      <c r="DV22" s="61">
        <f t="shared" si="96"/>
        <v>0</v>
      </c>
      <c r="DW22" s="61">
        <f t="shared" si="96"/>
        <v>0</v>
      </c>
      <c r="DX22" s="61">
        <f t="shared" si="96"/>
        <v>0</v>
      </c>
      <c r="DY22" s="61">
        <f t="shared" si="96"/>
        <v>0</v>
      </c>
      <c r="DZ22" s="61">
        <f t="shared" si="96"/>
        <v>0</v>
      </c>
      <c r="EA22" s="61">
        <f t="shared" si="96"/>
        <v>0</v>
      </c>
      <c r="EB22" s="61">
        <f t="shared" si="96"/>
        <v>0</v>
      </c>
      <c r="EC22" s="61">
        <f t="shared" si="96"/>
        <v>0</v>
      </c>
      <c r="ED22" s="62">
        <f t="shared" ref="ED22" si="97">SUM(DT22:EC22)</f>
        <v>0</v>
      </c>
      <c r="EE22" s="46"/>
      <c r="EF22" s="46"/>
      <c r="EH22" s="220"/>
      <c r="EI22" s="60">
        <f>SUM(EI19:EI21)</f>
        <v>0</v>
      </c>
      <c r="EJ22" s="61">
        <f t="shared" ref="EJ22:ER22" si="98">SUM(EJ19:EJ21)</f>
        <v>0</v>
      </c>
      <c r="EK22" s="61">
        <f t="shared" si="98"/>
        <v>0</v>
      </c>
      <c r="EL22" s="61">
        <f t="shared" si="98"/>
        <v>0</v>
      </c>
      <c r="EM22" s="61">
        <f t="shared" si="98"/>
        <v>0</v>
      </c>
      <c r="EN22" s="61">
        <f t="shared" si="98"/>
        <v>0</v>
      </c>
      <c r="EO22" s="61">
        <f t="shared" si="98"/>
        <v>0</v>
      </c>
      <c r="EP22" s="61">
        <f t="shared" si="98"/>
        <v>0</v>
      </c>
      <c r="EQ22" s="61">
        <f t="shared" si="98"/>
        <v>0</v>
      </c>
      <c r="ER22" s="61">
        <f t="shared" si="98"/>
        <v>0</v>
      </c>
      <c r="ES22" s="62">
        <f t="shared" ref="ES22" si="99">SUM(EI22:ER22)</f>
        <v>0</v>
      </c>
      <c r="ET22" s="46"/>
      <c r="EU22" s="46"/>
      <c r="EW22" s="220"/>
      <c r="EX22" s="60">
        <f>SUM(EX19:EX21)</f>
        <v>0</v>
      </c>
      <c r="EY22" s="61">
        <f t="shared" ref="EY22:FG22" si="100">SUM(EY19:EY21)</f>
        <v>0</v>
      </c>
      <c r="EZ22" s="61">
        <f t="shared" si="100"/>
        <v>0</v>
      </c>
      <c r="FA22" s="61">
        <f t="shared" si="100"/>
        <v>0</v>
      </c>
      <c r="FB22" s="61">
        <f t="shared" si="100"/>
        <v>0</v>
      </c>
      <c r="FC22" s="61">
        <f t="shared" si="100"/>
        <v>0</v>
      </c>
      <c r="FD22" s="61">
        <f t="shared" si="100"/>
        <v>0</v>
      </c>
      <c r="FE22" s="61">
        <f t="shared" si="100"/>
        <v>0</v>
      </c>
      <c r="FF22" s="61">
        <f t="shared" si="100"/>
        <v>0</v>
      </c>
      <c r="FG22" s="61">
        <f t="shared" si="100"/>
        <v>0</v>
      </c>
      <c r="FH22" s="62">
        <f t="shared" ref="FH22" si="101">SUM(EX22:FG22)</f>
        <v>0</v>
      </c>
      <c r="FI22" s="46"/>
      <c r="FJ22" s="46"/>
    </row>
    <row r="23" spans="1:168" x14ac:dyDescent="0.2">
      <c r="B23" s="835" t="s">
        <v>173</v>
      </c>
      <c r="C23" s="835"/>
      <c r="E23" s="40">
        <f ca="1">E17-E22</f>
        <v>0</v>
      </c>
      <c r="F23" s="40">
        <f t="shared" ref="F23:N23" ca="1" si="102">F17-F22</f>
        <v>0</v>
      </c>
      <c r="G23" s="40">
        <f t="shared" ca="1" si="102"/>
        <v>0</v>
      </c>
      <c r="H23" s="40">
        <f t="shared" ca="1" si="102"/>
        <v>0</v>
      </c>
      <c r="I23" s="40">
        <f t="shared" ca="1" si="102"/>
        <v>0</v>
      </c>
      <c r="J23" s="40">
        <f t="shared" ca="1" si="102"/>
        <v>0</v>
      </c>
      <c r="K23" s="40">
        <f t="shared" ca="1" si="102"/>
        <v>0</v>
      </c>
      <c r="L23" s="40">
        <f t="shared" ca="1" si="102"/>
        <v>0</v>
      </c>
      <c r="M23" s="40">
        <f t="shared" ca="1" si="102"/>
        <v>0</v>
      </c>
      <c r="N23" s="40">
        <f t="shared" ca="1" si="102"/>
        <v>0</v>
      </c>
      <c r="O23" s="139" t="s">
        <v>26</v>
      </c>
      <c r="P23" s="46"/>
      <c r="S23" s="40">
        <f>S17-S22</f>
        <v>0</v>
      </c>
      <c r="T23" s="40">
        <f t="shared" ref="T23:AB23" si="103">T17-T22</f>
        <v>0</v>
      </c>
      <c r="U23" s="40">
        <f t="shared" si="103"/>
        <v>0</v>
      </c>
      <c r="V23" s="40">
        <f t="shared" si="103"/>
        <v>0</v>
      </c>
      <c r="W23" s="40">
        <f t="shared" si="103"/>
        <v>0</v>
      </c>
      <c r="X23" s="40">
        <f t="shared" si="103"/>
        <v>0</v>
      </c>
      <c r="Y23" s="40">
        <f t="shared" si="103"/>
        <v>0</v>
      </c>
      <c r="Z23" s="40">
        <f t="shared" si="103"/>
        <v>0</v>
      </c>
      <c r="AA23" s="40">
        <f t="shared" si="103"/>
        <v>0</v>
      </c>
      <c r="AB23" s="40">
        <f t="shared" si="103"/>
        <v>0</v>
      </c>
      <c r="AC23" s="139" t="s">
        <v>26</v>
      </c>
      <c r="AD23" s="46"/>
      <c r="AE23" s="46"/>
      <c r="AH23" s="40">
        <f>AH17-AH22</f>
        <v>0</v>
      </c>
      <c r="AI23" s="40">
        <f t="shared" ref="AI23:AQ23" si="104">AI17-AI22</f>
        <v>0</v>
      </c>
      <c r="AJ23" s="40">
        <f t="shared" si="104"/>
        <v>0</v>
      </c>
      <c r="AK23" s="40">
        <f t="shared" si="104"/>
        <v>0</v>
      </c>
      <c r="AL23" s="40">
        <f t="shared" si="104"/>
        <v>0</v>
      </c>
      <c r="AM23" s="40">
        <f t="shared" si="104"/>
        <v>0</v>
      </c>
      <c r="AN23" s="40">
        <f t="shared" si="104"/>
        <v>0</v>
      </c>
      <c r="AO23" s="40">
        <f t="shared" si="104"/>
        <v>0</v>
      </c>
      <c r="AP23" s="40">
        <f t="shared" si="104"/>
        <v>0</v>
      </c>
      <c r="AQ23" s="40">
        <f t="shared" si="104"/>
        <v>0</v>
      </c>
      <c r="AR23" s="139" t="s">
        <v>26</v>
      </c>
      <c r="AS23" s="46"/>
      <c r="AT23" s="46"/>
      <c r="AW23" s="40">
        <f>AW17-AW22</f>
        <v>0</v>
      </c>
      <c r="AX23" s="40">
        <f t="shared" ref="AX23:BF23" si="105">AX17-AX22</f>
        <v>0</v>
      </c>
      <c r="AY23" s="40">
        <f t="shared" si="105"/>
        <v>0</v>
      </c>
      <c r="AZ23" s="40">
        <f t="shared" si="105"/>
        <v>0</v>
      </c>
      <c r="BA23" s="40">
        <f t="shared" si="105"/>
        <v>0</v>
      </c>
      <c r="BB23" s="40">
        <f t="shared" si="105"/>
        <v>0</v>
      </c>
      <c r="BC23" s="40">
        <f t="shared" si="105"/>
        <v>0</v>
      </c>
      <c r="BD23" s="40">
        <f t="shared" si="105"/>
        <v>0</v>
      </c>
      <c r="BE23" s="40">
        <f t="shared" si="105"/>
        <v>0</v>
      </c>
      <c r="BF23" s="40">
        <f t="shared" si="105"/>
        <v>0</v>
      </c>
      <c r="BG23" s="139" t="s">
        <v>26</v>
      </c>
      <c r="BH23" s="46"/>
      <c r="BI23" s="46"/>
      <c r="BL23" s="40">
        <f>BL17-BL22</f>
        <v>0</v>
      </c>
      <c r="BM23" s="40">
        <f t="shared" ref="BM23:BU23" si="106">BM17-BM22</f>
        <v>0</v>
      </c>
      <c r="BN23" s="40">
        <f t="shared" si="106"/>
        <v>0</v>
      </c>
      <c r="BO23" s="40">
        <f t="shared" si="106"/>
        <v>0</v>
      </c>
      <c r="BP23" s="40">
        <f t="shared" si="106"/>
        <v>0</v>
      </c>
      <c r="BQ23" s="40">
        <f t="shared" si="106"/>
        <v>0</v>
      </c>
      <c r="BR23" s="40">
        <f t="shared" si="106"/>
        <v>0</v>
      </c>
      <c r="BS23" s="40">
        <f t="shared" si="106"/>
        <v>0</v>
      </c>
      <c r="BT23" s="40">
        <f t="shared" si="106"/>
        <v>0</v>
      </c>
      <c r="BU23" s="40">
        <f t="shared" si="106"/>
        <v>0</v>
      </c>
      <c r="BV23" s="139" t="s">
        <v>26</v>
      </c>
      <c r="BW23" s="46"/>
      <c r="BX23" s="46"/>
      <c r="CA23" s="40">
        <f>CA17-CA22</f>
        <v>0</v>
      </c>
      <c r="CB23" s="40">
        <f t="shared" ref="CB23:CJ23" si="107">CB17-CB22</f>
        <v>0</v>
      </c>
      <c r="CC23" s="40">
        <f t="shared" si="107"/>
        <v>0</v>
      </c>
      <c r="CD23" s="40">
        <f t="shared" si="107"/>
        <v>0</v>
      </c>
      <c r="CE23" s="40">
        <f t="shared" si="107"/>
        <v>0</v>
      </c>
      <c r="CF23" s="40">
        <f t="shared" si="107"/>
        <v>0</v>
      </c>
      <c r="CG23" s="40">
        <f t="shared" si="107"/>
        <v>0</v>
      </c>
      <c r="CH23" s="40">
        <f t="shared" si="107"/>
        <v>0</v>
      </c>
      <c r="CI23" s="40">
        <f t="shared" si="107"/>
        <v>0</v>
      </c>
      <c r="CJ23" s="40">
        <f t="shared" si="107"/>
        <v>0</v>
      </c>
      <c r="CK23" s="139" t="s">
        <v>26</v>
      </c>
      <c r="CL23" s="46"/>
      <c r="CM23" s="46"/>
      <c r="CP23" s="40">
        <f>CP17-CP22</f>
        <v>0</v>
      </c>
      <c r="CQ23" s="40">
        <f t="shared" ref="CQ23:CY23" si="108">CQ17-CQ22</f>
        <v>0</v>
      </c>
      <c r="CR23" s="40">
        <f t="shared" si="108"/>
        <v>0</v>
      </c>
      <c r="CS23" s="40">
        <f t="shared" si="108"/>
        <v>0</v>
      </c>
      <c r="CT23" s="40">
        <f t="shared" si="108"/>
        <v>0</v>
      </c>
      <c r="CU23" s="40">
        <f t="shared" si="108"/>
        <v>0</v>
      </c>
      <c r="CV23" s="40">
        <f t="shared" si="108"/>
        <v>0</v>
      </c>
      <c r="CW23" s="40">
        <f t="shared" si="108"/>
        <v>0</v>
      </c>
      <c r="CX23" s="40">
        <f t="shared" si="108"/>
        <v>0</v>
      </c>
      <c r="CY23" s="40">
        <f t="shared" si="108"/>
        <v>0</v>
      </c>
      <c r="CZ23" s="139" t="s">
        <v>26</v>
      </c>
      <c r="DA23" s="46"/>
      <c r="DB23" s="46"/>
      <c r="DE23" s="40">
        <f>DE17-DE22</f>
        <v>0</v>
      </c>
      <c r="DF23" s="40">
        <f t="shared" ref="DF23:DN23" si="109">DF17-DF22</f>
        <v>0</v>
      </c>
      <c r="DG23" s="40">
        <f t="shared" si="109"/>
        <v>0</v>
      </c>
      <c r="DH23" s="40">
        <f t="shared" si="109"/>
        <v>0</v>
      </c>
      <c r="DI23" s="40">
        <f t="shared" si="109"/>
        <v>0</v>
      </c>
      <c r="DJ23" s="40">
        <f t="shared" si="109"/>
        <v>0</v>
      </c>
      <c r="DK23" s="40">
        <f t="shared" si="109"/>
        <v>0</v>
      </c>
      <c r="DL23" s="40">
        <f t="shared" si="109"/>
        <v>0</v>
      </c>
      <c r="DM23" s="40">
        <f t="shared" si="109"/>
        <v>0</v>
      </c>
      <c r="DN23" s="40">
        <f t="shared" si="109"/>
        <v>0</v>
      </c>
      <c r="DO23" s="139" t="s">
        <v>26</v>
      </c>
      <c r="DP23" s="46"/>
      <c r="DQ23" s="46"/>
      <c r="DT23" s="40">
        <f>DT17-DT22</f>
        <v>0</v>
      </c>
      <c r="DU23" s="40">
        <f t="shared" ref="DU23:EC23" si="110">DU17-DU22</f>
        <v>0</v>
      </c>
      <c r="DV23" s="40">
        <f t="shared" si="110"/>
        <v>0</v>
      </c>
      <c r="DW23" s="40">
        <f t="shared" si="110"/>
        <v>0</v>
      </c>
      <c r="DX23" s="40">
        <f t="shared" si="110"/>
        <v>0</v>
      </c>
      <c r="DY23" s="40">
        <f t="shared" si="110"/>
        <v>0</v>
      </c>
      <c r="DZ23" s="40">
        <f t="shared" si="110"/>
        <v>0</v>
      </c>
      <c r="EA23" s="40">
        <f t="shared" si="110"/>
        <v>0</v>
      </c>
      <c r="EB23" s="40">
        <f t="shared" si="110"/>
        <v>0</v>
      </c>
      <c r="EC23" s="40">
        <f t="shared" si="110"/>
        <v>0</v>
      </c>
      <c r="ED23" s="139" t="s">
        <v>26</v>
      </c>
      <c r="EE23" s="46"/>
      <c r="EF23" s="46"/>
      <c r="EI23" s="40">
        <f>EI17-EI22</f>
        <v>0</v>
      </c>
      <c r="EJ23" s="40">
        <f t="shared" ref="EJ23:ER23" si="111">EJ17-EJ22</f>
        <v>0</v>
      </c>
      <c r="EK23" s="40">
        <f t="shared" si="111"/>
        <v>0</v>
      </c>
      <c r="EL23" s="40">
        <f t="shared" si="111"/>
        <v>0</v>
      </c>
      <c r="EM23" s="40">
        <f t="shared" si="111"/>
        <v>0</v>
      </c>
      <c r="EN23" s="40">
        <f t="shared" si="111"/>
        <v>0</v>
      </c>
      <c r="EO23" s="40">
        <f t="shared" si="111"/>
        <v>0</v>
      </c>
      <c r="EP23" s="40">
        <f t="shared" si="111"/>
        <v>0</v>
      </c>
      <c r="EQ23" s="40">
        <f t="shared" si="111"/>
        <v>0</v>
      </c>
      <c r="ER23" s="40">
        <f t="shared" si="111"/>
        <v>0</v>
      </c>
      <c r="ES23" s="139" t="s">
        <v>26</v>
      </c>
      <c r="ET23" s="46"/>
      <c r="EU23" s="46"/>
      <c r="EX23" s="40">
        <f>EX17-EX22</f>
        <v>0</v>
      </c>
      <c r="EY23" s="40">
        <f t="shared" ref="EY23:FG23" si="112">EY17-EY22</f>
        <v>0</v>
      </c>
      <c r="EZ23" s="40">
        <f t="shared" si="112"/>
        <v>0</v>
      </c>
      <c r="FA23" s="40">
        <f t="shared" si="112"/>
        <v>0</v>
      </c>
      <c r="FB23" s="40">
        <f t="shared" si="112"/>
        <v>0</v>
      </c>
      <c r="FC23" s="40">
        <f t="shared" si="112"/>
        <v>0</v>
      </c>
      <c r="FD23" s="40">
        <f t="shared" si="112"/>
        <v>0</v>
      </c>
      <c r="FE23" s="40">
        <f t="shared" si="112"/>
        <v>0</v>
      </c>
      <c r="FF23" s="40">
        <f t="shared" si="112"/>
        <v>0</v>
      </c>
      <c r="FG23" s="40">
        <f t="shared" si="112"/>
        <v>0</v>
      </c>
      <c r="FH23" s="139" t="s">
        <v>26</v>
      </c>
      <c r="FI23" s="46"/>
      <c r="FJ23" s="46"/>
    </row>
    <row r="24" spans="1:168" ht="12.75" x14ac:dyDescent="0.2">
      <c r="D24" s="42"/>
      <c r="Q24" s="42"/>
      <c r="R24" s="42"/>
      <c r="AF24" s="42"/>
      <c r="AG24" s="42"/>
      <c r="AV24" s="42"/>
      <c r="BK24" s="42"/>
      <c r="BZ24" s="42"/>
      <c r="CO24" s="42"/>
      <c r="DD24" s="42"/>
      <c r="DS24" s="42"/>
      <c r="EH24" s="42"/>
      <c r="EW24" s="42"/>
    </row>
    <row r="25" spans="1:168" ht="15.75" customHeight="1" thickBot="1" x14ac:dyDescent="0.25">
      <c r="S25" s="1"/>
      <c r="AI25" s="1"/>
      <c r="AY25" s="1"/>
      <c r="BO25" s="1"/>
      <c r="CE25" s="1"/>
      <c r="CU25" s="1"/>
      <c r="DK25" s="1"/>
      <c r="EA25" s="1"/>
      <c r="EQ25" s="1"/>
      <c r="FG25" s="1"/>
    </row>
    <row r="26" spans="1:168" s="199" customFormat="1" ht="4.5" customHeight="1" x14ac:dyDescent="0.2">
      <c r="D26" s="522"/>
      <c r="Q26" s="522"/>
      <c r="R26" s="522"/>
      <c r="AF26" s="522"/>
      <c r="AG26" s="522"/>
      <c r="AV26" s="522"/>
      <c r="BK26" s="522"/>
      <c r="BZ26" s="522"/>
      <c r="CO26" s="522"/>
      <c r="DD26" s="522"/>
      <c r="DS26" s="522"/>
      <c r="EH26" s="522"/>
      <c r="EW26" s="522"/>
    </row>
    <row r="27" spans="1:168" s="560" customFormat="1" ht="15" customHeight="1" x14ac:dyDescent="0.25">
      <c r="A27" s="817" t="s">
        <v>41</v>
      </c>
      <c r="B27" s="817"/>
      <c r="C27" s="817"/>
      <c r="E27" s="198"/>
      <c r="F27" s="198"/>
      <c r="G27" s="198"/>
      <c r="H27" s="198"/>
      <c r="I27" s="198"/>
      <c r="J27" s="198"/>
      <c r="K27" s="198"/>
      <c r="L27" s="198"/>
      <c r="M27" s="198"/>
      <c r="N27" s="198"/>
      <c r="O27" s="7"/>
      <c r="P27" s="826" t="s">
        <v>463</v>
      </c>
      <c r="S27"/>
      <c r="T27" s="198"/>
      <c r="U27" s="198"/>
      <c r="V27" s="198"/>
      <c r="W27" s="198"/>
      <c r="X27" s="198"/>
      <c r="Y27" s="198"/>
      <c r="Z27" s="198"/>
      <c r="AA27" s="198"/>
      <c r="AB27" s="198"/>
      <c r="AC27" s="182"/>
      <c r="AD27" s="826" t="s">
        <v>451</v>
      </c>
      <c r="AE27" s="826" t="s">
        <v>452</v>
      </c>
      <c r="AF27" s="577"/>
      <c r="AG27" s="577"/>
      <c r="AH27" s="592" t="s">
        <v>476</v>
      </c>
      <c r="AI27" s="198"/>
      <c r="AJ27" s="198"/>
      <c r="AK27" s="198"/>
      <c r="AL27" s="198"/>
      <c r="AM27" s="198"/>
      <c r="AN27" s="198"/>
      <c r="AO27" s="198"/>
      <c r="AP27" s="198"/>
      <c r="AQ27" s="198"/>
      <c r="AR27" s="182"/>
      <c r="AS27" s="826" t="s">
        <v>450</v>
      </c>
      <c r="AT27" s="826" t="s">
        <v>452</v>
      </c>
      <c r="AU27" s="577"/>
      <c r="AV27" s="577"/>
      <c r="AW27" s="592" t="s">
        <v>476</v>
      </c>
      <c r="AX27" s="198"/>
      <c r="AY27" s="198"/>
      <c r="AZ27" s="198"/>
      <c r="BA27" s="198"/>
      <c r="BB27" s="198"/>
      <c r="BC27" s="198"/>
      <c r="BD27" s="198"/>
      <c r="BE27" s="198"/>
      <c r="BF27" s="198"/>
      <c r="BG27" s="182"/>
      <c r="BH27" s="826" t="s">
        <v>453</v>
      </c>
      <c r="BI27" s="826" t="s">
        <v>452</v>
      </c>
      <c r="BJ27" s="577"/>
      <c r="BK27" s="577"/>
      <c r="BL27" s="592" t="s">
        <v>476</v>
      </c>
      <c r="BM27" s="198"/>
      <c r="BN27" s="198"/>
      <c r="BO27" s="198"/>
      <c r="BP27" s="198"/>
      <c r="BQ27" s="198"/>
      <c r="BR27" s="198"/>
      <c r="BS27" s="198"/>
      <c r="BT27" s="198"/>
      <c r="BU27" s="198"/>
      <c r="BV27" s="182"/>
      <c r="BW27" s="826" t="s">
        <v>454</v>
      </c>
      <c r="BX27" s="826" t="s">
        <v>452</v>
      </c>
      <c r="BY27" s="577"/>
      <c r="BZ27" s="577"/>
      <c r="CA27" s="592" t="s">
        <v>476</v>
      </c>
      <c r="CB27" s="198"/>
      <c r="CC27" s="198"/>
      <c r="CD27" s="198"/>
      <c r="CE27" s="198"/>
      <c r="CF27" s="198"/>
      <c r="CG27" s="198"/>
      <c r="CH27" s="198"/>
      <c r="CI27" s="198"/>
      <c r="CJ27" s="198"/>
      <c r="CK27" s="182"/>
      <c r="CL27" s="826" t="s">
        <v>455</v>
      </c>
      <c r="CM27" s="826" t="s">
        <v>452</v>
      </c>
      <c r="CN27" s="577"/>
      <c r="CO27" s="577"/>
      <c r="CP27" s="592" t="s">
        <v>476</v>
      </c>
      <c r="CQ27" s="198"/>
      <c r="CR27" s="198"/>
      <c r="CS27" s="198"/>
      <c r="CT27" s="198"/>
      <c r="CU27" s="198"/>
      <c r="CV27" s="198"/>
      <c r="CW27" s="198"/>
      <c r="CX27" s="198"/>
      <c r="CY27" s="198"/>
      <c r="CZ27" s="182"/>
      <c r="DA27" s="826" t="s">
        <v>456</v>
      </c>
      <c r="DB27" s="826" t="s">
        <v>452</v>
      </c>
      <c r="DC27" s="577"/>
      <c r="DD27" s="577"/>
      <c r="DE27" s="592" t="s">
        <v>476</v>
      </c>
      <c r="DF27" s="198"/>
      <c r="DG27" s="198"/>
      <c r="DH27" s="198"/>
      <c r="DI27" s="198"/>
      <c r="DJ27" s="198"/>
      <c r="DK27" s="198"/>
      <c r="DL27" s="198"/>
      <c r="DM27" s="198"/>
      <c r="DN27" s="198"/>
      <c r="DO27" s="182"/>
      <c r="DP27" s="826" t="s">
        <v>457</v>
      </c>
      <c r="DQ27" s="826" t="s">
        <v>452</v>
      </c>
      <c r="DR27" s="577"/>
      <c r="DS27" s="577"/>
      <c r="DT27" s="592" t="s">
        <v>476</v>
      </c>
      <c r="DU27" s="198"/>
      <c r="DV27" s="198"/>
      <c r="DW27" s="198"/>
      <c r="DX27" s="198"/>
      <c r="DY27" s="198"/>
      <c r="DZ27" s="198"/>
      <c r="EA27" s="198"/>
      <c r="EB27" s="198"/>
      <c r="EC27" s="198"/>
      <c r="ED27" s="182"/>
      <c r="EE27" s="826" t="s">
        <v>458</v>
      </c>
      <c r="EF27" s="826" t="s">
        <v>452</v>
      </c>
      <c r="EG27" s="577"/>
      <c r="EH27" s="577"/>
      <c r="EI27" s="592" t="s">
        <v>476</v>
      </c>
      <c r="EJ27" s="198"/>
      <c r="EK27" s="198"/>
      <c r="EL27" s="198"/>
      <c r="EM27" s="198"/>
      <c r="EN27" s="198"/>
      <c r="EO27" s="198"/>
      <c r="EP27" s="198"/>
      <c r="EQ27" s="198"/>
      <c r="ER27" s="198"/>
      <c r="ES27" s="182"/>
      <c r="ET27" s="826" t="s">
        <v>459</v>
      </c>
      <c r="EU27" s="826" t="s">
        <v>452</v>
      </c>
      <c r="EV27" s="577"/>
      <c r="EW27" s="577"/>
      <c r="EX27" s="592" t="s">
        <v>476</v>
      </c>
      <c r="EY27" s="198"/>
      <c r="EZ27" s="198"/>
      <c r="FA27" s="198"/>
      <c r="FB27" s="198"/>
      <c r="FC27" s="198"/>
      <c r="FD27" s="198"/>
      <c r="FE27" s="198"/>
      <c r="FF27" s="198"/>
      <c r="FG27" s="198"/>
      <c r="FH27" s="182"/>
      <c r="FI27" s="826" t="s">
        <v>460</v>
      </c>
      <c r="FJ27" s="826" t="s">
        <v>452</v>
      </c>
      <c r="FK27" s="577"/>
      <c r="FL27" s="577"/>
    </row>
    <row r="28" spans="1:168" ht="15" customHeight="1" x14ac:dyDescent="0.2">
      <c r="B28" s="832" t="s">
        <v>21</v>
      </c>
      <c r="C28" s="832"/>
      <c r="E28" s="138"/>
      <c r="F28" s="138"/>
      <c r="G28" s="138"/>
      <c r="H28" s="138"/>
      <c r="I28" s="138"/>
      <c r="J28" s="138"/>
      <c r="K28" s="138"/>
      <c r="L28" s="138"/>
      <c r="M28" s="138"/>
      <c r="N28" s="138"/>
      <c r="O28" s="51" t="s">
        <v>1</v>
      </c>
      <c r="P28" s="826"/>
      <c r="S28" s="138"/>
      <c r="T28" s="138"/>
      <c r="U28" s="138"/>
      <c r="V28" s="138"/>
      <c r="W28" s="138"/>
      <c r="X28" s="138"/>
      <c r="Y28" s="138"/>
      <c r="Z28" s="138"/>
      <c r="AA28" s="138"/>
      <c r="AB28" s="138"/>
      <c r="AC28" s="51" t="s">
        <v>1</v>
      </c>
      <c r="AD28" s="826"/>
      <c r="AE28" s="826"/>
      <c r="AH28" s="138"/>
      <c r="AI28" s="138"/>
      <c r="AJ28" s="138"/>
      <c r="AK28" s="138"/>
      <c r="AL28" s="138"/>
      <c r="AM28" s="138"/>
      <c r="AN28" s="138"/>
      <c r="AO28" s="138"/>
      <c r="AP28" s="138"/>
      <c r="AQ28" s="138"/>
      <c r="AR28" s="51" t="s">
        <v>1</v>
      </c>
      <c r="AS28" s="826"/>
      <c r="AT28" s="826"/>
      <c r="AW28" s="138"/>
      <c r="AX28" s="138"/>
      <c r="AY28" s="138"/>
      <c r="AZ28" s="138"/>
      <c r="BA28" s="138"/>
      <c r="BB28" s="138"/>
      <c r="BC28" s="138"/>
      <c r="BD28" s="138"/>
      <c r="BE28" s="138"/>
      <c r="BF28" s="138"/>
      <c r="BG28" s="51" t="s">
        <v>1</v>
      </c>
      <c r="BH28" s="826"/>
      <c r="BI28" s="826"/>
      <c r="BL28" s="138"/>
      <c r="BM28" s="138"/>
      <c r="BN28" s="138"/>
      <c r="BO28" s="138"/>
      <c r="BP28" s="138"/>
      <c r="BQ28" s="138"/>
      <c r="BR28" s="138"/>
      <c r="BS28" s="138"/>
      <c r="BT28" s="138"/>
      <c r="BU28" s="138"/>
      <c r="BV28" s="51" t="s">
        <v>1</v>
      </c>
      <c r="BW28" s="826"/>
      <c r="BX28" s="826"/>
      <c r="CA28" s="138"/>
      <c r="CB28" s="138"/>
      <c r="CC28" s="138"/>
      <c r="CD28" s="138"/>
      <c r="CE28" s="138"/>
      <c r="CF28" s="138"/>
      <c r="CG28" s="138"/>
      <c r="CH28" s="138"/>
      <c r="CI28" s="138"/>
      <c r="CJ28" s="138"/>
      <c r="CK28" s="51" t="s">
        <v>1</v>
      </c>
      <c r="CL28" s="826"/>
      <c r="CM28" s="826"/>
      <c r="CP28" s="138"/>
      <c r="CQ28" s="138"/>
      <c r="CR28" s="138"/>
      <c r="CS28" s="138"/>
      <c r="CT28" s="138"/>
      <c r="CU28" s="138"/>
      <c r="CV28" s="138"/>
      <c r="CW28" s="138"/>
      <c r="CX28" s="138"/>
      <c r="CY28" s="138"/>
      <c r="CZ28" s="51" t="s">
        <v>1</v>
      </c>
      <c r="DA28" s="826"/>
      <c r="DB28" s="826"/>
      <c r="DE28" s="138"/>
      <c r="DF28" s="138"/>
      <c r="DG28" s="138"/>
      <c r="DH28" s="138"/>
      <c r="DI28" s="138"/>
      <c r="DJ28" s="138"/>
      <c r="DK28" s="138"/>
      <c r="DL28" s="138"/>
      <c r="DM28" s="138"/>
      <c r="DN28" s="138"/>
      <c r="DO28" s="51" t="s">
        <v>1</v>
      </c>
      <c r="DP28" s="826"/>
      <c r="DQ28" s="826"/>
      <c r="DT28" s="138"/>
      <c r="DU28" s="138"/>
      <c r="DV28" s="138"/>
      <c r="DW28" s="138"/>
      <c r="DX28" s="138"/>
      <c r="DY28" s="138"/>
      <c r="DZ28" s="138"/>
      <c r="EA28" s="138"/>
      <c r="EB28" s="138"/>
      <c r="EC28" s="138"/>
      <c r="ED28" s="51" t="s">
        <v>1</v>
      </c>
      <c r="EE28" s="826"/>
      <c r="EF28" s="826"/>
      <c r="EI28" s="138"/>
      <c r="EJ28" s="138"/>
      <c r="EK28" s="138"/>
      <c r="EL28" s="138"/>
      <c r="EM28" s="138"/>
      <c r="EN28" s="138"/>
      <c r="EO28" s="138"/>
      <c r="EP28" s="138"/>
      <c r="EQ28" s="138"/>
      <c r="ER28" s="138"/>
      <c r="ES28" s="51" t="s">
        <v>1</v>
      </c>
      <c r="ET28" s="826"/>
      <c r="EU28" s="826"/>
      <c r="EX28" s="138"/>
      <c r="EY28" s="138"/>
      <c r="EZ28" s="138"/>
      <c r="FA28" s="138"/>
      <c r="FB28" s="138"/>
      <c r="FC28" s="138"/>
      <c r="FD28" s="138"/>
      <c r="FE28" s="138"/>
      <c r="FF28" s="138"/>
      <c r="FG28" s="138"/>
      <c r="FH28" s="51" t="s">
        <v>1</v>
      </c>
      <c r="FI28" s="826"/>
      <c r="FJ28" s="826"/>
    </row>
    <row r="29" spans="1:168" x14ac:dyDescent="0.2">
      <c r="B29" s="831" t="s">
        <v>2</v>
      </c>
      <c r="C29" s="831"/>
      <c r="E29" s="218">
        <f ca="1">IF(E$7="Actual",OFFSET(E29,0,VLOOKUP(COLUMN(E29),Config!$F$44:$G$52,2,FALSE)-COLUMN($E29)),'Budget Details'!V$7)</f>
        <v>0</v>
      </c>
      <c r="F29" s="219">
        <f ca="1">IF(F$7="Actual",OFFSET(F29,0,VLOOKUP(COLUMN(F29),Config!$F$44:$G$52,2,FALSE)-COLUMN($E29)),'Budget Details'!W$7)</f>
        <v>0</v>
      </c>
      <c r="G29" s="219">
        <f ca="1">IF(G$7="Actual",OFFSET(G29,0,VLOOKUP(COLUMN(G29),Config!$F$44:$G$52,2,FALSE)-COLUMN($E29)),'Budget Details'!X$7)</f>
        <v>0</v>
      </c>
      <c r="H29" s="219">
        <f ca="1">IF(H$7="Actual",OFFSET(H29,0,VLOOKUP(COLUMN(H29),Config!$F$44:$G$52,2,FALSE)-COLUMN($E29)),'Budget Details'!Y$7)</f>
        <v>0</v>
      </c>
      <c r="I29" s="219">
        <f ca="1">IF(I$7="Actual",OFFSET(I29,0,VLOOKUP(COLUMN(I29),Config!$F$44:$G$52,2,FALSE)-COLUMN($E29)),'Budget Details'!Z$7)</f>
        <v>0</v>
      </c>
      <c r="J29" s="219">
        <f ca="1">IF(J$7="Actual",OFFSET(J29,0,VLOOKUP(COLUMN(J29),Config!$F$44:$G$52,2,FALSE)-COLUMN($E29)),'Budget Details'!AA$7)</f>
        <v>0</v>
      </c>
      <c r="K29" s="219">
        <f ca="1">IF(K$7="Actual",OFFSET(K29,0,VLOOKUP(COLUMN(K29),Config!$F$44:$G$52,2,FALSE)-COLUMN($E29)),'Budget Details'!AB$7)</f>
        <v>0</v>
      </c>
      <c r="L29" s="219">
        <f ca="1">IF(L$7="Actual",OFFSET(L29,0,VLOOKUP(COLUMN(L29),Config!$F$44:$G$52,2,FALSE)-COLUMN($E29)),'Budget Details'!AC$7)</f>
        <v>0</v>
      </c>
      <c r="M29" s="219">
        <f ca="1">IF(M$7="Actual",OFFSET(M29,0,VLOOKUP(COLUMN(M29),Config!$F$44:$G$52,2,FALSE)-COLUMN($E29)),'Budget Details'!AD$7)</f>
        <v>0</v>
      </c>
      <c r="N29" s="219">
        <f ca="1">IF(N$7="Actual",OFFSET(N29,0,VLOOKUP(COLUMN(N29),Config!$F$44:$G$52,2,FALSE)-COLUMN($E29)),'Budget Details'!AE$7)</f>
        <v>0</v>
      </c>
      <c r="O29" s="219">
        <f t="shared" ref="O29:O34" ca="1" si="113">SUM(E29:N29)</f>
        <v>0</v>
      </c>
      <c r="P29" s="46" t="str">
        <f ca="1">IF(ISERROR(O29/O$35),"",O29/O$35)</f>
        <v/>
      </c>
      <c r="S29" s="247"/>
      <c r="T29" s="50"/>
      <c r="U29" s="50"/>
      <c r="V29" s="50"/>
      <c r="W29" s="50"/>
      <c r="X29" s="50"/>
      <c r="Y29" s="50"/>
      <c r="Z29" s="50"/>
      <c r="AA29" s="50"/>
      <c r="AB29" s="50"/>
      <c r="AC29" s="219">
        <f>SUM(S29:AB29)</f>
        <v>0</v>
      </c>
      <c r="AD29" s="46" t="str">
        <f t="shared" ref="AD29:AD37" ca="1" si="114">IF(ISERROR(S29/E29),"",(S29/E29)-1)</f>
        <v/>
      </c>
      <c r="AE29" s="46" t="str">
        <f t="shared" ref="AE29:AE37" ca="1" si="115">IF(ISERROR(AC29/$O29),"",(AC29/$O29-1))</f>
        <v/>
      </c>
      <c r="AH29" s="144">
        <f t="shared" ref="AH29:AH34" si="116">S29</f>
        <v>0</v>
      </c>
      <c r="AI29" s="278"/>
      <c r="AJ29" s="50"/>
      <c r="AK29" s="50"/>
      <c r="AL29" s="50"/>
      <c r="AM29" s="50"/>
      <c r="AN29" s="50"/>
      <c r="AO29" s="50"/>
      <c r="AP29" s="50"/>
      <c r="AQ29" s="50"/>
      <c r="AR29" s="219">
        <f>SUM(AH29:AQ29)</f>
        <v>0</v>
      </c>
      <c r="AS29" s="46" t="str">
        <f t="shared" ref="AS29:AS37" si="117">IF(ISERROR(AI29/T29),"",(AI29/T29)-1)</f>
        <v/>
      </c>
      <c r="AT29" s="46" t="str">
        <f t="shared" ref="AT29:AT37" ca="1" si="118">IF(ISERROR(AR29/$O29),"",(AR29/$O29-1))</f>
        <v/>
      </c>
      <c r="AW29" s="144">
        <f t="shared" ref="AW29:AX34" si="119">AH29</f>
        <v>0</v>
      </c>
      <c r="AX29" s="281">
        <f t="shared" si="119"/>
        <v>0</v>
      </c>
      <c r="AY29" s="278"/>
      <c r="AZ29" s="50"/>
      <c r="BA29" s="50"/>
      <c r="BB29" s="50"/>
      <c r="BC29" s="50"/>
      <c r="BD29" s="50"/>
      <c r="BE29" s="50"/>
      <c r="BF29" s="50"/>
      <c r="BG29" s="219">
        <f>SUM(AW29:BF29)</f>
        <v>0</v>
      </c>
      <c r="BH29" s="46" t="str">
        <f t="shared" ref="BH29:BH37" si="120">IF(ISERROR(AY29/AJ29),"",(AY29/AJ29)-1)</f>
        <v/>
      </c>
      <c r="BI29" s="46" t="str">
        <f t="shared" ref="BI29:BI37" ca="1" si="121">IF(ISERROR(BG29/$O29),"",(BG29/$O29-1))</f>
        <v/>
      </c>
      <c r="BL29" s="144">
        <f t="shared" ref="BL29:BN34" si="122">AW29</f>
        <v>0</v>
      </c>
      <c r="BM29" s="164">
        <f t="shared" si="122"/>
        <v>0</v>
      </c>
      <c r="BN29" s="281">
        <f t="shared" si="122"/>
        <v>0</v>
      </c>
      <c r="BO29" s="278"/>
      <c r="BP29" s="50"/>
      <c r="BQ29" s="50"/>
      <c r="BR29" s="50"/>
      <c r="BS29" s="50"/>
      <c r="BT29" s="50"/>
      <c r="BU29" s="50"/>
      <c r="BV29" s="219">
        <f>SUM(BL29:BU29)</f>
        <v>0</v>
      </c>
      <c r="BW29" s="46" t="str">
        <f t="shared" ref="BW29:BW37" si="123">IF(ISERROR(BO29/AZ29),"",(BO29/AZ29)-1)</f>
        <v/>
      </c>
      <c r="BX29" s="46" t="str">
        <f t="shared" ref="BX29:BX37" ca="1" si="124">IF(ISERROR(BV29/$O29),"",(BV29/$O29-1))</f>
        <v/>
      </c>
      <c r="CA29" s="144">
        <f t="shared" ref="CA29:CD34" si="125">BL29</f>
        <v>0</v>
      </c>
      <c r="CB29" s="164">
        <f t="shared" si="125"/>
        <v>0</v>
      </c>
      <c r="CC29" s="164">
        <f t="shared" si="125"/>
        <v>0</v>
      </c>
      <c r="CD29" s="281">
        <f t="shared" si="125"/>
        <v>0</v>
      </c>
      <c r="CE29" s="278"/>
      <c r="CF29" s="50"/>
      <c r="CG29" s="50"/>
      <c r="CH29" s="50"/>
      <c r="CI29" s="50"/>
      <c r="CJ29" s="50"/>
      <c r="CK29" s="219">
        <f>SUM(CA29:CJ29)</f>
        <v>0</v>
      </c>
      <c r="CL29" s="46" t="str">
        <f t="shared" ref="CL29:CL37" si="126">IF(ISERROR(CE29/BP29),"",(CE29/BP29)-1)</f>
        <v/>
      </c>
      <c r="CM29" s="46" t="str">
        <f t="shared" ref="CM29:CM37" ca="1" si="127">IF(ISERROR(CK29/$O29),"",(CK29/$O29-1))</f>
        <v/>
      </c>
      <c r="CP29" s="144">
        <f t="shared" ref="CP29:CT34" si="128">CA29</f>
        <v>0</v>
      </c>
      <c r="CQ29" s="164">
        <f t="shared" si="128"/>
        <v>0</v>
      </c>
      <c r="CR29" s="164">
        <f t="shared" si="128"/>
        <v>0</v>
      </c>
      <c r="CS29" s="164">
        <f t="shared" si="128"/>
        <v>0</v>
      </c>
      <c r="CT29" s="281">
        <f t="shared" si="128"/>
        <v>0</v>
      </c>
      <c r="CU29" s="278"/>
      <c r="CV29" s="50"/>
      <c r="CW29" s="50"/>
      <c r="CX29" s="50"/>
      <c r="CY29" s="50"/>
      <c r="CZ29" s="219">
        <f>SUM(CP29:CY29)</f>
        <v>0</v>
      </c>
      <c r="DA29" s="46" t="str">
        <f t="shared" ref="DA29:DA37" si="129">IF(ISERROR(CU29/CF29),"",(CU29/CF29)-1)</f>
        <v/>
      </c>
      <c r="DB29" s="46" t="str">
        <f t="shared" ref="DB29:DB37" ca="1" si="130">IF(ISERROR(CZ29/$O29),"",(CZ29/$O29-1))</f>
        <v/>
      </c>
      <c r="DE29" s="144">
        <f t="shared" ref="DE29:DJ34" si="131">CP29</f>
        <v>0</v>
      </c>
      <c r="DF29" s="164">
        <f t="shared" si="131"/>
        <v>0</v>
      </c>
      <c r="DG29" s="164">
        <f t="shared" si="131"/>
        <v>0</v>
      </c>
      <c r="DH29" s="164">
        <f t="shared" si="131"/>
        <v>0</v>
      </c>
      <c r="DI29" s="164">
        <f t="shared" si="131"/>
        <v>0</v>
      </c>
      <c r="DJ29" s="281">
        <f t="shared" si="131"/>
        <v>0</v>
      </c>
      <c r="DK29" s="278"/>
      <c r="DL29" s="50"/>
      <c r="DM29" s="50"/>
      <c r="DN29" s="50"/>
      <c r="DO29" s="219">
        <f>SUM(DE29:DN29)</f>
        <v>0</v>
      </c>
      <c r="DP29" s="46" t="str">
        <f t="shared" ref="DP29:DP37" si="132">IF(ISERROR(DK29/CV29),"",(DK29/CV29)-1)</f>
        <v/>
      </c>
      <c r="DQ29" s="46" t="str">
        <f t="shared" ref="DQ29:DQ37" ca="1" si="133">IF(ISERROR(DO29/$O29),"",(DO29/$O29-1))</f>
        <v/>
      </c>
      <c r="DT29" s="144">
        <f t="shared" ref="DT29:DZ34" si="134">DE29</f>
        <v>0</v>
      </c>
      <c r="DU29" s="164">
        <f t="shared" si="134"/>
        <v>0</v>
      </c>
      <c r="DV29" s="164">
        <f t="shared" si="134"/>
        <v>0</v>
      </c>
      <c r="DW29" s="164">
        <f t="shared" si="134"/>
        <v>0</v>
      </c>
      <c r="DX29" s="164">
        <f t="shared" si="134"/>
        <v>0</v>
      </c>
      <c r="DY29" s="164">
        <f t="shared" si="134"/>
        <v>0</v>
      </c>
      <c r="DZ29" s="281">
        <f t="shared" si="134"/>
        <v>0</v>
      </c>
      <c r="EA29" s="278"/>
      <c r="EB29" s="50"/>
      <c r="EC29" s="50"/>
      <c r="ED29" s="219">
        <f>SUM(DT29:EC29)</f>
        <v>0</v>
      </c>
      <c r="EE29" s="46" t="str">
        <f t="shared" ref="EE29:EE37" si="135">IF(ISERROR(EA29/DL29),"",(EA29/DL29)-1)</f>
        <v/>
      </c>
      <c r="EF29" s="46" t="str">
        <f t="shared" ref="EF29:EF37" ca="1" si="136">IF(ISERROR(ED29/$O29),"",(ED29/$O29-1))</f>
        <v/>
      </c>
      <c r="EI29" s="144">
        <f t="shared" ref="EI29:EP34" si="137">DT29</f>
        <v>0</v>
      </c>
      <c r="EJ29" s="164">
        <f t="shared" si="137"/>
        <v>0</v>
      </c>
      <c r="EK29" s="164">
        <f t="shared" si="137"/>
        <v>0</v>
      </c>
      <c r="EL29" s="164">
        <f t="shared" si="137"/>
        <v>0</v>
      </c>
      <c r="EM29" s="164">
        <f t="shared" si="137"/>
        <v>0</v>
      </c>
      <c r="EN29" s="164">
        <f t="shared" si="137"/>
        <v>0</v>
      </c>
      <c r="EO29" s="164">
        <f t="shared" si="137"/>
        <v>0</v>
      </c>
      <c r="EP29" s="281">
        <f t="shared" si="137"/>
        <v>0</v>
      </c>
      <c r="EQ29" s="278"/>
      <c r="ER29" s="50"/>
      <c r="ES29" s="219">
        <f>SUM(EI29:ER29)</f>
        <v>0</v>
      </c>
      <c r="ET29" s="46" t="str">
        <f t="shared" ref="ET29:ET37" si="138">IF(ISERROR(EQ29/EB29),"",(EQ29/EB29)-1)</f>
        <v/>
      </c>
      <c r="EU29" s="46" t="str">
        <f t="shared" ref="EU29:EU37" ca="1" si="139">IF(ISERROR(ES29/$O29),"",(ES29/$O29-1))</f>
        <v/>
      </c>
      <c r="EX29" s="144">
        <f t="shared" ref="EX29:FF34" si="140">EI29</f>
        <v>0</v>
      </c>
      <c r="EY29" s="164">
        <f t="shared" si="140"/>
        <v>0</v>
      </c>
      <c r="EZ29" s="164">
        <f t="shared" si="140"/>
        <v>0</v>
      </c>
      <c r="FA29" s="164">
        <f t="shared" si="140"/>
        <v>0</v>
      </c>
      <c r="FB29" s="164">
        <f t="shared" si="140"/>
        <v>0</v>
      </c>
      <c r="FC29" s="164">
        <f t="shared" si="140"/>
        <v>0</v>
      </c>
      <c r="FD29" s="164">
        <f t="shared" si="140"/>
        <v>0</v>
      </c>
      <c r="FE29" s="164">
        <f t="shared" si="140"/>
        <v>0</v>
      </c>
      <c r="FF29" s="281">
        <f t="shared" si="140"/>
        <v>0</v>
      </c>
      <c r="FG29" s="278"/>
      <c r="FH29" s="219">
        <f>SUM(EX29:FG29)</f>
        <v>0</v>
      </c>
      <c r="FI29" s="46" t="str">
        <f t="shared" ref="FI29:FI37" si="141">IF(ISERROR(FG29/ER29),"",(FG29/ER29)-1)</f>
        <v/>
      </c>
      <c r="FJ29" s="46" t="str">
        <f t="shared" ref="FJ29:FJ37" ca="1" si="142">IF(ISERROR(FH29/$O29),"",(FH29/$O29-1))</f>
        <v/>
      </c>
    </row>
    <row r="30" spans="1:168" x14ac:dyDescent="0.2">
      <c r="B30" s="829" t="s">
        <v>3</v>
      </c>
      <c r="C30" s="829"/>
      <c r="E30" s="4">
        <f ca="1">IF(E$7="Actual",OFFSET(E30,0,VLOOKUP(COLUMN(E30),Config!$F$44:$G$52,2,FALSE)-COLUMN($E30)),'Budget Details'!V$210)</f>
        <v>0</v>
      </c>
      <c r="F30" s="48">
        <f ca="1">IF(F$7="Actual",OFFSET(F30,0,VLOOKUP(COLUMN(F30),Config!$F$44:$G$52,2,FALSE)-COLUMN($E30)),'Budget Details'!W$210)</f>
        <v>0</v>
      </c>
      <c r="G30" s="48">
        <f ca="1">IF(G$7="Actual",OFFSET(G30,0,VLOOKUP(COLUMN(G30),Config!$F$44:$G$52,2,FALSE)-COLUMN($E30)),'Budget Details'!X$210)</f>
        <v>0</v>
      </c>
      <c r="H30" s="48">
        <f ca="1">IF(H$7="Actual",OFFSET(H30,0,VLOOKUP(COLUMN(H30),Config!$F$44:$G$52,2,FALSE)-COLUMN($E30)),'Budget Details'!Y$210)</f>
        <v>0</v>
      </c>
      <c r="I30" s="48">
        <f ca="1">IF(I$7="Actual",OFFSET(I30,0,VLOOKUP(COLUMN(I30),Config!$F$44:$G$52,2,FALSE)-COLUMN($E30)),'Budget Details'!Z$210)</f>
        <v>0</v>
      </c>
      <c r="J30" s="48">
        <f ca="1">IF(J$7="Actual",OFFSET(J30,0,VLOOKUP(COLUMN(J30),Config!$F$44:$G$52,2,FALSE)-COLUMN($E30)),'Budget Details'!AA$210)</f>
        <v>0</v>
      </c>
      <c r="K30" s="48">
        <f ca="1">IF(K$7="Actual",OFFSET(K30,0,VLOOKUP(COLUMN(K30),Config!$F$44:$G$52,2,FALSE)-COLUMN($E30)),'Budget Details'!AB$210)</f>
        <v>0</v>
      </c>
      <c r="L30" s="48">
        <f ca="1">IF(L$7="Actual",OFFSET(L30,0,VLOOKUP(COLUMN(L30),Config!$F$44:$G$52,2,FALSE)-COLUMN($E30)),'Budget Details'!AC$210)</f>
        <v>0</v>
      </c>
      <c r="M30" s="48">
        <f ca="1">IF(M$7="Actual",OFFSET(M30,0,VLOOKUP(COLUMN(M30),Config!$F$44:$G$52,2,FALSE)-COLUMN($E30)),'Budget Details'!AD$210)</f>
        <v>0</v>
      </c>
      <c r="N30" s="48">
        <f ca="1">IF(N$7="Actual",OFFSET(N30,0,VLOOKUP(COLUMN(N30),Config!$F$44:$G$52,2,FALSE)-COLUMN($E30)),'Budget Details'!AE$210)</f>
        <v>0</v>
      </c>
      <c r="O30" s="48">
        <f t="shared" ca="1" si="113"/>
        <v>0</v>
      </c>
      <c r="P30" s="46" t="str">
        <f t="shared" ref="P30:P37" ca="1" si="143">IF(ISERROR(O30/O$35),"",O30/O$35)</f>
        <v/>
      </c>
      <c r="S30" s="246"/>
      <c r="T30" s="32"/>
      <c r="U30" s="32"/>
      <c r="V30" s="32"/>
      <c r="W30" s="32"/>
      <c r="X30" s="32"/>
      <c r="Y30" s="32"/>
      <c r="Z30" s="32"/>
      <c r="AA30" s="32"/>
      <c r="AB30" s="32"/>
      <c r="AC30" s="48">
        <f t="shared" ref="AC30:AC37" si="144">SUM(S30:AB30)</f>
        <v>0</v>
      </c>
      <c r="AD30" s="46" t="str">
        <f t="shared" ca="1" si="114"/>
        <v/>
      </c>
      <c r="AE30" s="46" t="str">
        <f t="shared" ca="1" si="115"/>
        <v/>
      </c>
      <c r="AH30" s="145">
        <f t="shared" si="116"/>
        <v>0</v>
      </c>
      <c r="AI30" s="279"/>
      <c r="AJ30" s="32"/>
      <c r="AK30" s="32"/>
      <c r="AL30" s="32"/>
      <c r="AM30" s="32"/>
      <c r="AN30" s="32"/>
      <c r="AO30" s="32"/>
      <c r="AP30" s="32"/>
      <c r="AQ30" s="32"/>
      <c r="AR30" s="48">
        <f t="shared" ref="AR30:AR37" si="145">SUM(AH30:AQ30)</f>
        <v>0</v>
      </c>
      <c r="AS30" s="46" t="str">
        <f t="shared" si="117"/>
        <v/>
      </c>
      <c r="AT30" s="46" t="str">
        <f t="shared" ca="1" si="118"/>
        <v/>
      </c>
      <c r="AW30" s="145">
        <f t="shared" si="119"/>
        <v>0</v>
      </c>
      <c r="AX30" s="165">
        <f t="shared" si="119"/>
        <v>0</v>
      </c>
      <c r="AY30" s="279"/>
      <c r="AZ30" s="32"/>
      <c r="BA30" s="32"/>
      <c r="BB30" s="32"/>
      <c r="BC30" s="32"/>
      <c r="BD30" s="32"/>
      <c r="BE30" s="32"/>
      <c r="BF30" s="32"/>
      <c r="BG30" s="48">
        <f t="shared" ref="BG30:BG37" si="146">SUM(AW30:BF30)</f>
        <v>0</v>
      </c>
      <c r="BH30" s="46" t="str">
        <f t="shared" si="120"/>
        <v/>
      </c>
      <c r="BI30" s="46" t="str">
        <f t="shared" ca="1" si="121"/>
        <v/>
      </c>
      <c r="BL30" s="145">
        <f t="shared" si="122"/>
        <v>0</v>
      </c>
      <c r="BM30" s="165">
        <f t="shared" si="122"/>
        <v>0</v>
      </c>
      <c r="BN30" s="165">
        <f t="shared" si="122"/>
        <v>0</v>
      </c>
      <c r="BO30" s="279"/>
      <c r="BP30" s="32"/>
      <c r="BQ30" s="32"/>
      <c r="BR30" s="32"/>
      <c r="BS30" s="32"/>
      <c r="BT30" s="32"/>
      <c r="BU30" s="32"/>
      <c r="BV30" s="48">
        <f t="shared" ref="BV30:BV37" si="147">SUM(BL30:BU30)</f>
        <v>0</v>
      </c>
      <c r="BW30" s="46" t="str">
        <f t="shared" si="123"/>
        <v/>
      </c>
      <c r="BX30" s="46" t="str">
        <f t="shared" ca="1" si="124"/>
        <v/>
      </c>
      <c r="CA30" s="145">
        <f t="shared" si="125"/>
        <v>0</v>
      </c>
      <c r="CB30" s="165">
        <f t="shared" si="125"/>
        <v>0</v>
      </c>
      <c r="CC30" s="165">
        <f t="shared" si="125"/>
        <v>0</v>
      </c>
      <c r="CD30" s="165">
        <f t="shared" si="125"/>
        <v>0</v>
      </c>
      <c r="CE30" s="279"/>
      <c r="CF30" s="32"/>
      <c r="CG30" s="32"/>
      <c r="CH30" s="32"/>
      <c r="CI30" s="32"/>
      <c r="CJ30" s="32"/>
      <c r="CK30" s="48">
        <f t="shared" ref="CK30:CK37" si="148">SUM(CA30:CJ30)</f>
        <v>0</v>
      </c>
      <c r="CL30" s="46" t="str">
        <f t="shared" si="126"/>
        <v/>
      </c>
      <c r="CM30" s="46" t="str">
        <f t="shared" ca="1" si="127"/>
        <v/>
      </c>
      <c r="CP30" s="145">
        <f t="shared" si="128"/>
        <v>0</v>
      </c>
      <c r="CQ30" s="165">
        <f t="shared" si="128"/>
        <v>0</v>
      </c>
      <c r="CR30" s="165">
        <f t="shared" si="128"/>
        <v>0</v>
      </c>
      <c r="CS30" s="165">
        <f t="shared" si="128"/>
        <v>0</v>
      </c>
      <c r="CT30" s="165">
        <f t="shared" si="128"/>
        <v>0</v>
      </c>
      <c r="CU30" s="279"/>
      <c r="CV30" s="32"/>
      <c r="CW30" s="32"/>
      <c r="CX30" s="32"/>
      <c r="CY30" s="32"/>
      <c r="CZ30" s="48">
        <f t="shared" ref="CZ30:CZ37" si="149">SUM(CP30:CY30)</f>
        <v>0</v>
      </c>
      <c r="DA30" s="46" t="str">
        <f t="shared" si="129"/>
        <v/>
      </c>
      <c r="DB30" s="46" t="str">
        <f t="shared" ca="1" si="130"/>
        <v/>
      </c>
      <c r="DE30" s="145">
        <f t="shared" si="131"/>
        <v>0</v>
      </c>
      <c r="DF30" s="165">
        <f t="shared" si="131"/>
        <v>0</v>
      </c>
      <c r="DG30" s="165">
        <f t="shared" si="131"/>
        <v>0</v>
      </c>
      <c r="DH30" s="165">
        <f t="shared" si="131"/>
        <v>0</v>
      </c>
      <c r="DI30" s="165">
        <f t="shared" si="131"/>
        <v>0</v>
      </c>
      <c r="DJ30" s="165">
        <f t="shared" si="131"/>
        <v>0</v>
      </c>
      <c r="DK30" s="279"/>
      <c r="DL30" s="32"/>
      <c r="DM30" s="32"/>
      <c r="DN30" s="32"/>
      <c r="DO30" s="48">
        <f t="shared" ref="DO30:DO37" si="150">SUM(DE30:DN30)</f>
        <v>0</v>
      </c>
      <c r="DP30" s="46" t="str">
        <f t="shared" si="132"/>
        <v/>
      </c>
      <c r="DQ30" s="46" t="str">
        <f t="shared" ca="1" si="133"/>
        <v/>
      </c>
      <c r="DT30" s="145">
        <f t="shared" si="134"/>
        <v>0</v>
      </c>
      <c r="DU30" s="165">
        <f t="shared" si="134"/>
        <v>0</v>
      </c>
      <c r="DV30" s="165">
        <f t="shared" si="134"/>
        <v>0</v>
      </c>
      <c r="DW30" s="165">
        <f t="shared" si="134"/>
        <v>0</v>
      </c>
      <c r="DX30" s="165">
        <f t="shared" si="134"/>
        <v>0</v>
      </c>
      <c r="DY30" s="165">
        <f t="shared" si="134"/>
        <v>0</v>
      </c>
      <c r="DZ30" s="165">
        <f t="shared" si="134"/>
        <v>0</v>
      </c>
      <c r="EA30" s="279"/>
      <c r="EB30" s="32"/>
      <c r="EC30" s="32"/>
      <c r="ED30" s="48">
        <f t="shared" ref="ED30:ED37" si="151">SUM(DT30:EC30)</f>
        <v>0</v>
      </c>
      <c r="EE30" s="46" t="str">
        <f t="shared" si="135"/>
        <v/>
      </c>
      <c r="EF30" s="46" t="str">
        <f t="shared" ca="1" si="136"/>
        <v/>
      </c>
      <c r="EI30" s="145">
        <f t="shared" si="137"/>
        <v>0</v>
      </c>
      <c r="EJ30" s="165">
        <f t="shared" si="137"/>
        <v>0</v>
      </c>
      <c r="EK30" s="165">
        <f t="shared" si="137"/>
        <v>0</v>
      </c>
      <c r="EL30" s="165">
        <f t="shared" si="137"/>
        <v>0</v>
      </c>
      <c r="EM30" s="165">
        <f t="shared" si="137"/>
        <v>0</v>
      </c>
      <c r="EN30" s="165">
        <f t="shared" si="137"/>
        <v>0</v>
      </c>
      <c r="EO30" s="165">
        <f t="shared" si="137"/>
        <v>0</v>
      </c>
      <c r="EP30" s="165">
        <f t="shared" si="137"/>
        <v>0</v>
      </c>
      <c r="EQ30" s="279"/>
      <c r="ER30" s="32"/>
      <c r="ES30" s="48">
        <f t="shared" ref="ES30:ES37" si="152">SUM(EI30:ER30)</f>
        <v>0</v>
      </c>
      <c r="ET30" s="46" t="str">
        <f t="shared" si="138"/>
        <v/>
      </c>
      <c r="EU30" s="46" t="str">
        <f t="shared" ca="1" si="139"/>
        <v/>
      </c>
      <c r="EX30" s="145">
        <f t="shared" si="140"/>
        <v>0</v>
      </c>
      <c r="EY30" s="165">
        <f t="shared" si="140"/>
        <v>0</v>
      </c>
      <c r="EZ30" s="165">
        <f t="shared" si="140"/>
        <v>0</v>
      </c>
      <c r="FA30" s="165">
        <f t="shared" si="140"/>
        <v>0</v>
      </c>
      <c r="FB30" s="165">
        <f t="shared" si="140"/>
        <v>0</v>
      </c>
      <c r="FC30" s="165">
        <f t="shared" si="140"/>
        <v>0</v>
      </c>
      <c r="FD30" s="165">
        <f t="shared" si="140"/>
        <v>0</v>
      </c>
      <c r="FE30" s="165">
        <f t="shared" si="140"/>
        <v>0</v>
      </c>
      <c r="FF30" s="165">
        <f t="shared" si="140"/>
        <v>0</v>
      </c>
      <c r="FG30" s="279"/>
      <c r="FH30" s="48">
        <f t="shared" ref="FH30:FH37" si="153">SUM(EX30:FG30)</f>
        <v>0</v>
      </c>
      <c r="FI30" s="46" t="str">
        <f t="shared" si="141"/>
        <v/>
      </c>
      <c r="FJ30" s="46" t="str">
        <f t="shared" ca="1" si="142"/>
        <v/>
      </c>
    </row>
    <row r="31" spans="1:168" x14ac:dyDescent="0.2">
      <c r="B31" s="829" t="s">
        <v>198</v>
      </c>
      <c r="C31" s="829"/>
      <c r="E31" s="4">
        <f ca="1">IF(E$7="Actual",OFFSET(E31,0,VLOOKUP(COLUMN(E31),Config!$F$44:$G$52,2,FALSE)-COLUMN($E31)),'Budget Details'!V$313)</f>
        <v>0</v>
      </c>
      <c r="F31" s="48">
        <f ca="1">IF(F$7="Actual",OFFSET(F31,0,VLOOKUP(COLUMN(F31),Config!$F$44:$G$52,2,FALSE)-COLUMN($E31)),'Budget Details'!W$313)</f>
        <v>0</v>
      </c>
      <c r="G31" s="48">
        <f ca="1">IF(G$7="Actual",OFFSET(G31,0,VLOOKUP(COLUMN(G31),Config!$F$44:$G$52,2,FALSE)-COLUMN($E31)),'Budget Details'!X$313)</f>
        <v>0</v>
      </c>
      <c r="H31" s="48">
        <f ca="1">IF(H$7="Actual",OFFSET(H31,0,VLOOKUP(COLUMN(H31),Config!$F$44:$G$52,2,FALSE)-COLUMN($E31)),'Budget Details'!Y$313)</f>
        <v>0</v>
      </c>
      <c r="I31" s="48">
        <f ca="1">IF(I$7="Actual",OFFSET(I31,0,VLOOKUP(COLUMN(I31),Config!$F$44:$G$52,2,FALSE)-COLUMN($E31)),'Budget Details'!Z$313)</f>
        <v>0</v>
      </c>
      <c r="J31" s="48">
        <f ca="1">IF(J$7="Actual",OFFSET(J31,0,VLOOKUP(COLUMN(J31),Config!$F$44:$G$52,2,FALSE)-COLUMN($E31)),'Budget Details'!AA$313)</f>
        <v>0</v>
      </c>
      <c r="K31" s="48">
        <f ca="1">IF(K$7="Actual",OFFSET(K31,0,VLOOKUP(COLUMN(K31),Config!$F$44:$G$52,2,FALSE)-COLUMN($E31)),'Budget Details'!AB$313)</f>
        <v>0</v>
      </c>
      <c r="L31" s="48">
        <f ca="1">IF(L$7="Actual",OFFSET(L31,0,VLOOKUP(COLUMN(L31),Config!$F$44:$G$52,2,FALSE)-COLUMN($E31)),'Budget Details'!AC$313)</f>
        <v>0</v>
      </c>
      <c r="M31" s="48">
        <f ca="1">IF(M$7="Actual",OFFSET(M31,0,VLOOKUP(COLUMN(M31),Config!$F$44:$G$52,2,FALSE)-COLUMN($E31)),'Budget Details'!AD$313)</f>
        <v>0</v>
      </c>
      <c r="N31" s="48">
        <f ca="1">IF(N$7="Actual",OFFSET(N31,0,VLOOKUP(COLUMN(N31),Config!$F$44:$G$52,2,FALSE)-COLUMN($E31)),'Budget Details'!AE$313)</f>
        <v>0</v>
      </c>
      <c r="O31" s="48">
        <f t="shared" ca="1" si="113"/>
        <v>0</v>
      </c>
      <c r="P31" s="46" t="str">
        <f t="shared" ca="1" si="143"/>
        <v/>
      </c>
      <c r="S31" s="246"/>
      <c r="T31" s="32"/>
      <c r="U31" s="32"/>
      <c r="V31" s="32"/>
      <c r="W31" s="32"/>
      <c r="X31" s="32"/>
      <c r="Y31" s="32"/>
      <c r="Z31" s="32"/>
      <c r="AA31" s="32"/>
      <c r="AB31" s="32"/>
      <c r="AC31" s="48">
        <f t="shared" si="144"/>
        <v>0</v>
      </c>
      <c r="AD31" s="46" t="str">
        <f t="shared" ca="1" si="114"/>
        <v/>
      </c>
      <c r="AE31" s="46" t="str">
        <f t="shared" ca="1" si="115"/>
        <v/>
      </c>
      <c r="AH31" s="145">
        <f t="shared" si="116"/>
        <v>0</v>
      </c>
      <c r="AI31" s="279"/>
      <c r="AJ31" s="32"/>
      <c r="AK31" s="32"/>
      <c r="AL31" s="32"/>
      <c r="AM31" s="32"/>
      <c r="AN31" s="32"/>
      <c r="AO31" s="32"/>
      <c r="AP31" s="32"/>
      <c r="AQ31" s="32"/>
      <c r="AR31" s="48">
        <f t="shared" si="145"/>
        <v>0</v>
      </c>
      <c r="AS31" s="46" t="str">
        <f t="shared" si="117"/>
        <v/>
      </c>
      <c r="AT31" s="46" t="str">
        <f t="shared" ca="1" si="118"/>
        <v/>
      </c>
      <c r="AW31" s="145">
        <f t="shared" si="119"/>
        <v>0</v>
      </c>
      <c r="AX31" s="48">
        <f t="shared" si="119"/>
        <v>0</v>
      </c>
      <c r="AY31" s="279"/>
      <c r="AZ31" s="32"/>
      <c r="BA31" s="32"/>
      <c r="BB31" s="32"/>
      <c r="BC31" s="32"/>
      <c r="BD31" s="32"/>
      <c r="BE31" s="32"/>
      <c r="BF31" s="32"/>
      <c r="BG31" s="48">
        <f t="shared" si="146"/>
        <v>0</v>
      </c>
      <c r="BH31" s="46" t="str">
        <f t="shared" si="120"/>
        <v/>
      </c>
      <c r="BI31" s="46" t="str">
        <f t="shared" ca="1" si="121"/>
        <v/>
      </c>
      <c r="BL31" s="145">
        <f t="shared" si="122"/>
        <v>0</v>
      </c>
      <c r="BM31" s="48">
        <f t="shared" si="122"/>
        <v>0</v>
      </c>
      <c r="BN31" s="48">
        <f t="shared" si="122"/>
        <v>0</v>
      </c>
      <c r="BO31" s="279"/>
      <c r="BP31" s="32"/>
      <c r="BQ31" s="32"/>
      <c r="BR31" s="32"/>
      <c r="BS31" s="32"/>
      <c r="BT31" s="32"/>
      <c r="BU31" s="32"/>
      <c r="BV31" s="48">
        <f t="shared" si="147"/>
        <v>0</v>
      </c>
      <c r="BW31" s="46" t="str">
        <f t="shared" si="123"/>
        <v/>
      </c>
      <c r="BX31" s="46" t="str">
        <f t="shared" ca="1" si="124"/>
        <v/>
      </c>
      <c r="CA31" s="145">
        <f t="shared" si="125"/>
        <v>0</v>
      </c>
      <c r="CB31" s="48">
        <f t="shared" si="125"/>
        <v>0</v>
      </c>
      <c r="CC31" s="48">
        <f t="shared" si="125"/>
        <v>0</v>
      </c>
      <c r="CD31" s="48">
        <f t="shared" si="125"/>
        <v>0</v>
      </c>
      <c r="CE31" s="279"/>
      <c r="CF31" s="32"/>
      <c r="CG31" s="32"/>
      <c r="CH31" s="32"/>
      <c r="CI31" s="32"/>
      <c r="CJ31" s="32"/>
      <c r="CK31" s="48">
        <f t="shared" si="148"/>
        <v>0</v>
      </c>
      <c r="CL31" s="46" t="str">
        <f t="shared" si="126"/>
        <v/>
      </c>
      <c r="CM31" s="46" t="str">
        <f t="shared" ca="1" si="127"/>
        <v/>
      </c>
      <c r="CP31" s="145">
        <f t="shared" si="128"/>
        <v>0</v>
      </c>
      <c r="CQ31" s="48">
        <f t="shared" si="128"/>
        <v>0</v>
      </c>
      <c r="CR31" s="48">
        <f t="shared" si="128"/>
        <v>0</v>
      </c>
      <c r="CS31" s="48">
        <f t="shared" si="128"/>
        <v>0</v>
      </c>
      <c r="CT31" s="48">
        <f t="shared" si="128"/>
        <v>0</v>
      </c>
      <c r="CU31" s="279"/>
      <c r="CV31" s="32"/>
      <c r="CW31" s="32"/>
      <c r="CX31" s="32"/>
      <c r="CY31" s="32"/>
      <c r="CZ31" s="48">
        <f t="shared" si="149"/>
        <v>0</v>
      </c>
      <c r="DA31" s="46" t="str">
        <f t="shared" si="129"/>
        <v/>
      </c>
      <c r="DB31" s="46" t="str">
        <f t="shared" ca="1" si="130"/>
        <v/>
      </c>
      <c r="DE31" s="145">
        <f t="shared" si="131"/>
        <v>0</v>
      </c>
      <c r="DF31" s="48">
        <f t="shared" si="131"/>
        <v>0</v>
      </c>
      <c r="DG31" s="48">
        <f t="shared" si="131"/>
        <v>0</v>
      </c>
      <c r="DH31" s="48">
        <f t="shared" si="131"/>
        <v>0</v>
      </c>
      <c r="DI31" s="48">
        <f t="shared" si="131"/>
        <v>0</v>
      </c>
      <c r="DJ31" s="48">
        <f t="shared" si="131"/>
        <v>0</v>
      </c>
      <c r="DK31" s="279"/>
      <c r="DL31" s="32"/>
      <c r="DM31" s="32"/>
      <c r="DN31" s="32"/>
      <c r="DO31" s="48">
        <f t="shared" si="150"/>
        <v>0</v>
      </c>
      <c r="DP31" s="46" t="str">
        <f t="shared" si="132"/>
        <v/>
      </c>
      <c r="DQ31" s="46" t="str">
        <f t="shared" ca="1" si="133"/>
        <v/>
      </c>
      <c r="DT31" s="145">
        <f t="shared" si="134"/>
        <v>0</v>
      </c>
      <c r="DU31" s="48">
        <f t="shared" si="134"/>
        <v>0</v>
      </c>
      <c r="DV31" s="48">
        <f t="shared" si="134"/>
        <v>0</v>
      </c>
      <c r="DW31" s="48">
        <f t="shared" si="134"/>
        <v>0</v>
      </c>
      <c r="DX31" s="48">
        <f t="shared" si="134"/>
        <v>0</v>
      </c>
      <c r="DY31" s="48">
        <f t="shared" si="134"/>
        <v>0</v>
      </c>
      <c r="DZ31" s="48">
        <f t="shared" si="134"/>
        <v>0</v>
      </c>
      <c r="EA31" s="279"/>
      <c r="EB31" s="32"/>
      <c r="EC31" s="32"/>
      <c r="ED31" s="48">
        <f t="shared" si="151"/>
        <v>0</v>
      </c>
      <c r="EE31" s="46" t="str">
        <f t="shared" si="135"/>
        <v/>
      </c>
      <c r="EF31" s="46" t="str">
        <f t="shared" ca="1" si="136"/>
        <v/>
      </c>
      <c r="EI31" s="145">
        <f t="shared" si="137"/>
        <v>0</v>
      </c>
      <c r="EJ31" s="48">
        <f t="shared" si="137"/>
        <v>0</v>
      </c>
      <c r="EK31" s="48">
        <f t="shared" si="137"/>
        <v>0</v>
      </c>
      <c r="EL31" s="48">
        <f t="shared" si="137"/>
        <v>0</v>
      </c>
      <c r="EM31" s="48">
        <f t="shared" si="137"/>
        <v>0</v>
      </c>
      <c r="EN31" s="48">
        <f t="shared" si="137"/>
        <v>0</v>
      </c>
      <c r="EO31" s="48">
        <f t="shared" si="137"/>
        <v>0</v>
      </c>
      <c r="EP31" s="48">
        <f t="shared" si="137"/>
        <v>0</v>
      </c>
      <c r="EQ31" s="279"/>
      <c r="ER31" s="32"/>
      <c r="ES31" s="48">
        <f t="shared" si="152"/>
        <v>0</v>
      </c>
      <c r="ET31" s="46" t="str">
        <f t="shared" si="138"/>
        <v/>
      </c>
      <c r="EU31" s="46" t="str">
        <f t="shared" ca="1" si="139"/>
        <v/>
      </c>
      <c r="EX31" s="145">
        <f t="shared" si="140"/>
        <v>0</v>
      </c>
      <c r="EY31" s="48">
        <f t="shared" si="140"/>
        <v>0</v>
      </c>
      <c r="EZ31" s="48">
        <f t="shared" si="140"/>
        <v>0</v>
      </c>
      <c r="FA31" s="48">
        <f t="shared" si="140"/>
        <v>0</v>
      </c>
      <c r="FB31" s="48">
        <f t="shared" si="140"/>
        <v>0</v>
      </c>
      <c r="FC31" s="48">
        <f t="shared" si="140"/>
        <v>0</v>
      </c>
      <c r="FD31" s="48">
        <f t="shared" si="140"/>
        <v>0</v>
      </c>
      <c r="FE31" s="48">
        <f t="shared" si="140"/>
        <v>0</v>
      </c>
      <c r="FF31" s="48">
        <f t="shared" si="140"/>
        <v>0</v>
      </c>
      <c r="FG31" s="279"/>
      <c r="FH31" s="48">
        <f t="shared" si="153"/>
        <v>0</v>
      </c>
      <c r="FI31" s="46" t="str">
        <f t="shared" si="141"/>
        <v/>
      </c>
      <c r="FJ31" s="46" t="str">
        <f t="shared" ca="1" si="142"/>
        <v/>
      </c>
    </row>
    <row r="32" spans="1:168" x14ac:dyDescent="0.2">
      <c r="B32" s="829" t="s">
        <v>4</v>
      </c>
      <c r="C32" s="829"/>
      <c r="E32" s="4">
        <f ca="1">IF(E$7="Actual",OFFSET(E32,0,VLOOKUP(COLUMN(E32),Config!$F$44:$G$52,2,FALSE)-COLUMN($E32)),'Budget Details'!V$366)</f>
        <v>0</v>
      </c>
      <c r="F32" s="48">
        <f ca="1">IF(F$7="Actual",OFFSET(F32,0,VLOOKUP(COLUMN(F32),Config!$F$44:$G$52,2,FALSE)-COLUMN($E32)),'Budget Details'!W$366)</f>
        <v>0</v>
      </c>
      <c r="G32" s="48">
        <f ca="1">IF(G$7="Actual",OFFSET(G32,0,VLOOKUP(COLUMN(G32),Config!$F$44:$G$52,2,FALSE)-COLUMN($E32)),'Budget Details'!X$366)</f>
        <v>0</v>
      </c>
      <c r="H32" s="48">
        <f ca="1">IF(H$7="Actual",OFFSET(H32,0,VLOOKUP(COLUMN(H32),Config!$F$44:$G$52,2,FALSE)-COLUMN($E32)),'Budget Details'!Y$366)</f>
        <v>0</v>
      </c>
      <c r="I32" s="48">
        <f ca="1">IF(I$7="Actual",OFFSET(I32,0,VLOOKUP(COLUMN(I32),Config!$F$44:$G$52,2,FALSE)-COLUMN($E32)),'Budget Details'!Z$366)</f>
        <v>0</v>
      </c>
      <c r="J32" s="48">
        <f ca="1">IF(J$7="Actual",OFFSET(J32,0,VLOOKUP(COLUMN(J32),Config!$F$44:$G$52,2,FALSE)-COLUMN($E32)),'Budget Details'!AA$366)</f>
        <v>0</v>
      </c>
      <c r="K32" s="48">
        <f ca="1">IF(K$7="Actual",OFFSET(K32,0,VLOOKUP(COLUMN(K32),Config!$F$44:$G$52,2,FALSE)-COLUMN($E32)),'Budget Details'!AB$366)</f>
        <v>0</v>
      </c>
      <c r="L32" s="48">
        <f ca="1">IF(L$7="Actual",OFFSET(L32,0,VLOOKUP(COLUMN(L32),Config!$F$44:$G$52,2,FALSE)-COLUMN($E32)),'Budget Details'!AC$366)</f>
        <v>0</v>
      </c>
      <c r="M32" s="48">
        <f ca="1">IF(M$7="Actual",OFFSET(M32,0,VLOOKUP(COLUMN(M32),Config!$F$44:$G$52,2,FALSE)-COLUMN($E32)),'Budget Details'!AD$366)</f>
        <v>0</v>
      </c>
      <c r="N32" s="48">
        <f ca="1">IF(N$7="Actual",OFFSET(N32,0,VLOOKUP(COLUMN(N32),Config!$F$44:$G$52,2,FALSE)-COLUMN($E32)),'Budget Details'!AE$366)</f>
        <v>0</v>
      </c>
      <c r="O32" s="48">
        <f t="shared" ca="1" si="113"/>
        <v>0</v>
      </c>
      <c r="P32" s="46" t="str">
        <f t="shared" ca="1" si="143"/>
        <v/>
      </c>
      <c r="S32" s="246"/>
      <c r="T32" s="32"/>
      <c r="U32" s="32"/>
      <c r="V32" s="32"/>
      <c r="W32" s="32"/>
      <c r="X32" s="32"/>
      <c r="Y32" s="32"/>
      <c r="Z32" s="32"/>
      <c r="AA32" s="32"/>
      <c r="AB32" s="32"/>
      <c r="AC32" s="48">
        <f t="shared" si="144"/>
        <v>0</v>
      </c>
      <c r="AD32" s="46" t="str">
        <f t="shared" ca="1" si="114"/>
        <v/>
      </c>
      <c r="AE32" s="46" t="str">
        <f t="shared" ca="1" si="115"/>
        <v/>
      </c>
      <c r="AH32" s="4">
        <f t="shared" si="116"/>
        <v>0</v>
      </c>
      <c r="AI32" s="279"/>
      <c r="AJ32" s="32"/>
      <c r="AK32" s="32"/>
      <c r="AL32" s="32"/>
      <c r="AM32" s="32"/>
      <c r="AN32" s="32"/>
      <c r="AO32" s="32"/>
      <c r="AP32" s="32"/>
      <c r="AQ32" s="32"/>
      <c r="AR32" s="48">
        <f t="shared" si="145"/>
        <v>0</v>
      </c>
      <c r="AS32" s="46" t="str">
        <f t="shared" si="117"/>
        <v/>
      </c>
      <c r="AT32" s="46" t="str">
        <f t="shared" ca="1" si="118"/>
        <v/>
      </c>
      <c r="AW32" s="4">
        <f t="shared" si="119"/>
        <v>0</v>
      </c>
      <c r="AX32" s="48">
        <f t="shared" si="119"/>
        <v>0</v>
      </c>
      <c r="AY32" s="279"/>
      <c r="AZ32" s="32"/>
      <c r="BA32" s="32"/>
      <c r="BB32" s="32"/>
      <c r="BC32" s="32"/>
      <c r="BD32" s="32"/>
      <c r="BE32" s="32"/>
      <c r="BF32" s="32"/>
      <c r="BG32" s="48">
        <f t="shared" si="146"/>
        <v>0</v>
      </c>
      <c r="BH32" s="46" t="str">
        <f t="shared" si="120"/>
        <v/>
      </c>
      <c r="BI32" s="46" t="str">
        <f t="shared" ca="1" si="121"/>
        <v/>
      </c>
      <c r="BL32" s="4">
        <f t="shared" si="122"/>
        <v>0</v>
      </c>
      <c r="BM32" s="48">
        <f t="shared" si="122"/>
        <v>0</v>
      </c>
      <c r="BN32" s="48">
        <f t="shared" si="122"/>
        <v>0</v>
      </c>
      <c r="BO32" s="279"/>
      <c r="BP32" s="32"/>
      <c r="BQ32" s="32"/>
      <c r="BR32" s="32"/>
      <c r="BS32" s="32"/>
      <c r="BT32" s="32"/>
      <c r="BU32" s="32"/>
      <c r="BV32" s="48">
        <f t="shared" si="147"/>
        <v>0</v>
      </c>
      <c r="BW32" s="46" t="str">
        <f t="shared" si="123"/>
        <v/>
      </c>
      <c r="BX32" s="46" t="str">
        <f t="shared" ca="1" si="124"/>
        <v/>
      </c>
      <c r="CA32" s="4">
        <f t="shared" si="125"/>
        <v>0</v>
      </c>
      <c r="CB32" s="48">
        <f t="shared" si="125"/>
        <v>0</v>
      </c>
      <c r="CC32" s="48">
        <f t="shared" si="125"/>
        <v>0</v>
      </c>
      <c r="CD32" s="48">
        <f t="shared" si="125"/>
        <v>0</v>
      </c>
      <c r="CE32" s="279"/>
      <c r="CF32" s="32"/>
      <c r="CG32" s="32"/>
      <c r="CH32" s="32"/>
      <c r="CI32" s="32"/>
      <c r="CJ32" s="32"/>
      <c r="CK32" s="48">
        <f t="shared" si="148"/>
        <v>0</v>
      </c>
      <c r="CL32" s="46" t="str">
        <f t="shared" si="126"/>
        <v/>
      </c>
      <c r="CM32" s="46" t="str">
        <f t="shared" ca="1" si="127"/>
        <v/>
      </c>
      <c r="CP32" s="4">
        <f t="shared" si="128"/>
        <v>0</v>
      </c>
      <c r="CQ32" s="48">
        <f t="shared" si="128"/>
        <v>0</v>
      </c>
      <c r="CR32" s="48">
        <f t="shared" si="128"/>
        <v>0</v>
      </c>
      <c r="CS32" s="48">
        <f t="shared" si="128"/>
        <v>0</v>
      </c>
      <c r="CT32" s="48">
        <f t="shared" si="128"/>
        <v>0</v>
      </c>
      <c r="CU32" s="279"/>
      <c r="CV32" s="32"/>
      <c r="CW32" s="32"/>
      <c r="CX32" s="32"/>
      <c r="CY32" s="32"/>
      <c r="CZ32" s="48">
        <f t="shared" si="149"/>
        <v>0</v>
      </c>
      <c r="DA32" s="46" t="str">
        <f t="shared" si="129"/>
        <v/>
      </c>
      <c r="DB32" s="46" t="str">
        <f t="shared" ca="1" si="130"/>
        <v/>
      </c>
      <c r="DE32" s="4">
        <f t="shared" si="131"/>
        <v>0</v>
      </c>
      <c r="DF32" s="48">
        <f t="shared" si="131"/>
        <v>0</v>
      </c>
      <c r="DG32" s="48">
        <f t="shared" si="131"/>
        <v>0</v>
      </c>
      <c r="DH32" s="48">
        <f t="shared" si="131"/>
        <v>0</v>
      </c>
      <c r="DI32" s="48">
        <f t="shared" si="131"/>
        <v>0</v>
      </c>
      <c r="DJ32" s="48">
        <f t="shared" si="131"/>
        <v>0</v>
      </c>
      <c r="DK32" s="279"/>
      <c r="DL32" s="32"/>
      <c r="DM32" s="32"/>
      <c r="DN32" s="32"/>
      <c r="DO32" s="48">
        <f t="shared" si="150"/>
        <v>0</v>
      </c>
      <c r="DP32" s="46" t="str">
        <f t="shared" si="132"/>
        <v/>
      </c>
      <c r="DQ32" s="46" t="str">
        <f t="shared" ca="1" si="133"/>
        <v/>
      </c>
      <c r="DT32" s="4">
        <f t="shared" si="134"/>
        <v>0</v>
      </c>
      <c r="DU32" s="48">
        <f t="shared" si="134"/>
        <v>0</v>
      </c>
      <c r="DV32" s="48">
        <f t="shared" si="134"/>
        <v>0</v>
      </c>
      <c r="DW32" s="48">
        <f t="shared" si="134"/>
        <v>0</v>
      </c>
      <c r="DX32" s="48">
        <f t="shared" si="134"/>
        <v>0</v>
      </c>
      <c r="DY32" s="48">
        <f t="shared" si="134"/>
        <v>0</v>
      </c>
      <c r="DZ32" s="48">
        <f t="shared" si="134"/>
        <v>0</v>
      </c>
      <c r="EA32" s="279"/>
      <c r="EB32" s="32"/>
      <c r="EC32" s="32"/>
      <c r="ED32" s="48">
        <f t="shared" si="151"/>
        <v>0</v>
      </c>
      <c r="EE32" s="46" t="str">
        <f t="shared" si="135"/>
        <v/>
      </c>
      <c r="EF32" s="46" t="str">
        <f t="shared" ca="1" si="136"/>
        <v/>
      </c>
      <c r="EI32" s="4">
        <f t="shared" si="137"/>
        <v>0</v>
      </c>
      <c r="EJ32" s="48">
        <f t="shared" si="137"/>
        <v>0</v>
      </c>
      <c r="EK32" s="48">
        <f t="shared" si="137"/>
        <v>0</v>
      </c>
      <c r="EL32" s="48">
        <f t="shared" si="137"/>
        <v>0</v>
      </c>
      <c r="EM32" s="48">
        <f t="shared" si="137"/>
        <v>0</v>
      </c>
      <c r="EN32" s="48">
        <f t="shared" si="137"/>
        <v>0</v>
      </c>
      <c r="EO32" s="48">
        <f t="shared" si="137"/>
        <v>0</v>
      </c>
      <c r="EP32" s="48">
        <f t="shared" si="137"/>
        <v>0</v>
      </c>
      <c r="EQ32" s="279"/>
      <c r="ER32" s="32"/>
      <c r="ES32" s="48">
        <f t="shared" si="152"/>
        <v>0</v>
      </c>
      <c r="ET32" s="46" t="str">
        <f t="shared" si="138"/>
        <v/>
      </c>
      <c r="EU32" s="46" t="str">
        <f t="shared" ca="1" si="139"/>
        <v/>
      </c>
      <c r="EX32" s="4">
        <f t="shared" si="140"/>
        <v>0</v>
      </c>
      <c r="EY32" s="48">
        <f t="shared" si="140"/>
        <v>0</v>
      </c>
      <c r="EZ32" s="48">
        <f t="shared" si="140"/>
        <v>0</v>
      </c>
      <c r="FA32" s="48">
        <f t="shared" si="140"/>
        <v>0</v>
      </c>
      <c r="FB32" s="48">
        <f t="shared" si="140"/>
        <v>0</v>
      </c>
      <c r="FC32" s="48">
        <f t="shared" si="140"/>
        <v>0</v>
      </c>
      <c r="FD32" s="48">
        <f t="shared" si="140"/>
        <v>0</v>
      </c>
      <c r="FE32" s="48">
        <f t="shared" si="140"/>
        <v>0</v>
      </c>
      <c r="FF32" s="48">
        <f t="shared" si="140"/>
        <v>0</v>
      </c>
      <c r="FG32" s="279"/>
      <c r="FH32" s="48">
        <f t="shared" si="153"/>
        <v>0</v>
      </c>
      <c r="FI32" s="46" t="str">
        <f t="shared" si="141"/>
        <v/>
      </c>
      <c r="FJ32" s="46" t="str">
        <f t="shared" ca="1" si="142"/>
        <v/>
      </c>
    </row>
    <row r="33" spans="1:168" x14ac:dyDescent="0.2">
      <c r="B33" s="829" t="s">
        <v>6</v>
      </c>
      <c r="C33" s="829"/>
      <c r="E33" s="4">
        <f ca="1">IF(E$7="Actual",OFFSET(E33,0,VLOOKUP(COLUMN(E33),Config!$F$44:$G$52,2,FALSE)-COLUMN($E33)),'Budget Details'!V$419)</f>
        <v>0</v>
      </c>
      <c r="F33" s="48">
        <f ca="1">IF(F$7="Actual",OFFSET(F33,0,VLOOKUP(COLUMN(F33),Config!$F$44:$G$52,2,FALSE)-COLUMN($E33)),'Budget Details'!W$419)</f>
        <v>0</v>
      </c>
      <c r="G33" s="48">
        <f ca="1">IF(G$7="Actual",OFFSET(G33,0,VLOOKUP(COLUMN(G33),Config!$F$44:$G$52,2,FALSE)-COLUMN($E33)),'Budget Details'!X$419)</f>
        <v>0</v>
      </c>
      <c r="H33" s="48">
        <f ca="1">IF(H$7="Actual",OFFSET(H33,0,VLOOKUP(COLUMN(H33),Config!$F$44:$G$52,2,FALSE)-COLUMN($E33)),'Budget Details'!Y$419)</f>
        <v>0</v>
      </c>
      <c r="I33" s="48">
        <f ca="1">IF(I$7="Actual",OFFSET(I33,0,VLOOKUP(COLUMN(I33),Config!$F$44:$G$52,2,FALSE)-COLUMN($E33)),'Budget Details'!Z$419)</f>
        <v>0</v>
      </c>
      <c r="J33" s="48">
        <f ca="1">IF(J$7="Actual",OFFSET(J33,0,VLOOKUP(COLUMN(J33),Config!$F$44:$G$52,2,FALSE)-COLUMN($E33)),'Budget Details'!AA$419)</f>
        <v>0</v>
      </c>
      <c r="K33" s="48">
        <f ca="1">IF(K$7="Actual",OFFSET(K33,0,VLOOKUP(COLUMN(K33),Config!$F$44:$G$52,2,FALSE)-COLUMN($E33)),'Budget Details'!AB$419)</f>
        <v>0</v>
      </c>
      <c r="L33" s="48">
        <f ca="1">IF(L$7="Actual",OFFSET(L33,0,VLOOKUP(COLUMN(L33),Config!$F$44:$G$52,2,FALSE)-COLUMN($E33)),'Budget Details'!AC$419)</f>
        <v>0</v>
      </c>
      <c r="M33" s="48">
        <f ca="1">IF(M$7="Actual",OFFSET(M33,0,VLOOKUP(COLUMN(M33),Config!$F$44:$G$52,2,FALSE)-COLUMN($E33)),'Budget Details'!AD$419)</f>
        <v>0</v>
      </c>
      <c r="N33" s="48">
        <f ca="1">IF(N$7="Actual",OFFSET(N33,0,VLOOKUP(COLUMN(N33),Config!$F$44:$G$52,2,FALSE)-COLUMN($E33)),'Budget Details'!AE$419)</f>
        <v>0</v>
      </c>
      <c r="O33" s="48">
        <f t="shared" ca="1" si="113"/>
        <v>0</v>
      </c>
      <c r="P33" s="46" t="str">
        <f t="shared" ca="1" si="143"/>
        <v/>
      </c>
      <c r="S33" s="246"/>
      <c r="T33" s="32"/>
      <c r="U33" s="32"/>
      <c r="V33" s="32"/>
      <c r="W33" s="32"/>
      <c r="X33" s="32"/>
      <c r="Y33" s="32"/>
      <c r="Z33" s="32"/>
      <c r="AA33" s="32"/>
      <c r="AB33" s="32"/>
      <c r="AC33" s="48">
        <f t="shared" si="144"/>
        <v>0</v>
      </c>
      <c r="AD33" s="46" t="str">
        <f t="shared" ca="1" si="114"/>
        <v/>
      </c>
      <c r="AE33" s="46" t="str">
        <f t="shared" ca="1" si="115"/>
        <v/>
      </c>
      <c r="AH33" s="4">
        <f t="shared" si="116"/>
        <v>0</v>
      </c>
      <c r="AI33" s="279"/>
      <c r="AJ33" s="32"/>
      <c r="AK33" s="32"/>
      <c r="AL33" s="32"/>
      <c r="AM33" s="32"/>
      <c r="AN33" s="32"/>
      <c r="AO33" s="32"/>
      <c r="AP33" s="32"/>
      <c r="AQ33" s="32"/>
      <c r="AR33" s="48">
        <f t="shared" si="145"/>
        <v>0</v>
      </c>
      <c r="AS33" s="46" t="str">
        <f t="shared" si="117"/>
        <v/>
      </c>
      <c r="AT33" s="46" t="str">
        <f t="shared" ca="1" si="118"/>
        <v/>
      </c>
      <c r="AW33" s="4">
        <f t="shared" si="119"/>
        <v>0</v>
      </c>
      <c r="AX33" s="48">
        <f t="shared" si="119"/>
        <v>0</v>
      </c>
      <c r="AY33" s="279"/>
      <c r="AZ33" s="32"/>
      <c r="BA33" s="32"/>
      <c r="BB33" s="32"/>
      <c r="BC33" s="32"/>
      <c r="BD33" s="32"/>
      <c r="BE33" s="32"/>
      <c r="BF33" s="32"/>
      <c r="BG33" s="48">
        <f t="shared" si="146"/>
        <v>0</v>
      </c>
      <c r="BH33" s="46" t="str">
        <f t="shared" si="120"/>
        <v/>
      </c>
      <c r="BI33" s="46" t="str">
        <f t="shared" ca="1" si="121"/>
        <v/>
      </c>
      <c r="BL33" s="4">
        <f t="shared" si="122"/>
        <v>0</v>
      </c>
      <c r="BM33" s="48">
        <f t="shared" si="122"/>
        <v>0</v>
      </c>
      <c r="BN33" s="48">
        <f t="shared" si="122"/>
        <v>0</v>
      </c>
      <c r="BO33" s="279"/>
      <c r="BP33" s="32"/>
      <c r="BQ33" s="32"/>
      <c r="BR33" s="32"/>
      <c r="BS33" s="32"/>
      <c r="BT33" s="32"/>
      <c r="BU33" s="32"/>
      <c r="BV33" s="48">
        <f t="shared" si="147"/>
        <v>0</v>
      </c>
      <c r="BW33" s="46" t="str">
        <f t="shared" si="123"/>
        <v/>
      </c>
      <c r="BX33" s="46" t="str">
        <f t="shared" ca="1" si="124"/>
        <v/>
      </c>
      <c r="CA33" s="4">
        <f t="shared" si="125"/>
        <v>0</v>
      </c>
      <c r="CB33" s="48">
        <f t="shared" si="125"/>
        <v>0</v>
      </c>
      <c r="CC33" s="48">
        <f t="shared" si="125"/>
        <v>0</v>
      </c>
      <c r="CD33" s="48">
        <f t="shared" si="125"/>
        <v>0</v>
      </c>
      <c r="CE33" s="279"/>
      <c r="CF33" s="32"/>
      <c r="CG33" s="32"/>
      <c r="CH33" s="32"/>
      <c r="CI33" s="32"/>
      <c r="CJ33" s="32"/>
      <c r="CK33" s="48">
        <f t="shared" si="148"/>
        <v>0</v>
      </c>
      <c r="CL33" s="46" t="str">
        <f t="shared" si="126"/>
        <v/>
      </c>
      <c r="CM33" s="46" t="str">
        <f t="shared" ca="1" si="127"/>
        <v/>
      </c>
      <c r="CP33" s="4">
        <f t="shared" si="128"/>
        <v>0</v>
      </c>
      <c r="CQ33" s="48">
        <f t="shared" si="128"/>
        <v>0</v>
      </c>
      <c r="CR33" s="48">
        <f t="shared" si="128"/>
        <v>0</v>
      </c>
      <c r="CS33" s="48">
        <f t="shared" si="128"/>
        <v>0</v>
      </c>
      <c r="CT33" s="48">
        <f t="shared" si="128"/>
        <v>0</v>
      </c>
      <c r="CU33" s="279"/>
      <c r="CV33" s="32"/>
      <c r="CW33" s="32"/>
      <c r="CX33" s="32"/>
      <c r="CY33" s="32"/>
      <c r="CZ33" s="48">
        <f t="shared" si="149"/>
        <v>0</v>
      </c>
      <c r="DA33" s="46" t="str">
        <f t="shared" si="129"/>
        <v/>
      </c>
      <c r="DB33" s="46" t="str">
        <f t="shared" ca="1" si="130"/>
        <v/>
      </c>
      <c r="DE33" s="4">
        <f t="shared" si="131"/>
        <v>0</v>
      </c>
      <c r="DF33" s="48">
        <f t="shared" si="131"/>
        <v>0</v>
      </c>
      <c r="DG33" s="48">
        <f t="shared" si="131"/>
        <v>0</v>
      </c>
      <c r="DH33" s="48">
        <f t="shared" si="131"/>
        <v>0</v>
      </c>
      <c r="DI33" s="48">
        <f t="shared" si="131"/>
        <v>0</v>
      </c>
      <c r="DJ33" s="48">
        <f t="shared" si="131"/>
        <v>0</v>
      </c>
      <c r="DK33" s="279"/>
      <c r="DL33" s="32"/>
      <c r="DM33" s="32"/>
      <c r="DN33" s="32"/>
      <c r="DO33" s="48">
        <f t="shared" si="150"/>
        <v>0</v>
      </c>
      <c r="DP33" s="46" t="str">
        <f t="shared" si="132"/>
        <v/>
      </c>
      <c r="DQ33" s="46" t="str">
        <f t="shared" ca="1" si="133"/>
        <v/>
      </c>
      <c r="DT33" s="4">
        <f t="shared" si="134"/>
        <v>0</v>
      </c>
      <c r="DU33" s="48">
        <f t="shared" si="134"/>
        <v>0</v>
      </c>
      <c r="DV33" s="48">
        <f t="shared" si="134"/>
        <v>0</v>
      </c>
      <c r="DW33" s="48">
        <f t="shared" si="134"/>
        <v>0</v>
      </c>
      <c r="DX33" s="48">
        <f t="shared" si="134"/>
        <v>0</v>
      </c>
      <c r="DY33" s="48">
        <f t="shared" si="134"/>
        <v>0</v>
      </c>
      <c r="DZ33" s="48">
        <f t="shared" si="134"/>
        <v>0</v>
      </c>
      <c r="EA33" s="279"/>
      <c r="EB33" s="32"/>
      <c r="EC33" s="32"/>
      <c r="ED33" s="48">
        <f t="shared" si="151"/>
        <v>0</v>
      </c>
      <c r="EE33" s="46" t="str">
        <f t="shared" si="135"/>
        <v/>
      </c>
      <c r="EF33" s="46" t="str">
        <f t="shared" ca="1" si="136"/>
        <v/>
      </c>
      <c r="EI33" s="4">
        <f t="shared" si="137"/>
        <v>0</v>
      </c>
      <c r="EJ33" s="48">
        <f t="shared" si="137"/>
        <v>0</v>
      </c>
      <c r="EK33" s="48">
        <f t="shared" si="137"/>
        <v>0</v>
      </c>
      <c r="EL33" s="48">
        <f t="shared" si="137"/>
        <v>0</v>
      </c>
      <c r="EM33" s="48">
        <f t="shared" si="137"/>
        <v>0</v>
      </c>
      <c r="EN33" s="48">
        <f t="shared" si="137"/>
        <v>0</v>
      </c>
      <c r="EO33" s="48">
        <f t="shared" si="137"/>
        <v>0</v>
      </c>
      <c r="EP33" s="48">
        <f t="shared" si="137"/>
        <v>0</v>
      </c>
      <c r="EQ33" s="279"/>
      <c r="ER33" s="32"/>
      <c r="ES33" s="48">
        <f t="shared" si="152"/>
        <v>0</v>
      </c>
      <c r="ET33" s="46" t="str">
        <f t="shared" si="138"/>
        <v/>
      </c>
      <c r="EU33" s="46" t="str">
        <f t="shared" ca="1" si="139"/>
        <v/>
      </c>
      <c r="EX33" s="4">
        <f t="shared" si="140"/>
        <v>0</v>
      </c>
      <c r="EY33" s="48">
        <f t="shared" si="140"/>
        <v>0</v>
      </c>
      <c r="EZ33" s="48">
        <f t="shared" si="140"/>
        <v>0</v>
      </c>
      <c r="FA33" s="48">
        <f t="shared" si="140"/>
        <v>0</v>
      </c>
      <c r="FB33" s="48">
        <f t="shared" si="140"/>
        <v>0</v>
      </c>
      <c r="FC33" s="48">
        <f t="shared" si="140"/>
        <v>0</v>
      </c>
      <c r="FD33" s="48">
        <f t="shared" si="140"/>
        <v>0</v>
      </c>
      <c r="FE33" s="48">
        <f t="shared" si="140"/>
        <v>0</v>
      </c>
      <c r="FF33" s="48">
        <f t="shared" si="140"/>
        <v>0</v>
      </c>
      <c r="FG33" s="279"/>
      <c r="FH33" s="48">
        <f t="shared" si="153"/>
        <v>0</v>
      </c>
      <c r="FI33" s="46" t="str">
        <f t="shared" si="141"/>
        <v/>
      </c>
      <c r="FJ33" s="46" t="str">
        <f t="shared" ca="1" si="142"/>
        <v/>
      </c>
    </row>
    <row r="34" spans="1:168" s="3" customFormat="1" x14ac:dyDescent="0.2">
      <c r="B34" s="829" t="s">
        <v>28</v>
      </c>
      <c r="C34" s="829"/>
      <c r="D34" s="220"/>
      <c r="E34" s="5">
        <f ca="1">IF(E$7="Actual",OFFSET(E34,0,VLOOKUP(COLUMN(E34),Config!$F$44:$G$52,2,FALSE)-COLUMN($E34)),'Budget Details'!V$622)</f>
        <v>0</v>
      </c>
      <c r="F34" s="49">
        <f ca="1">IF(F$7="Actual",OFFSET(F34,0,VLOOKUP(COLUMN(F34),Config!$F$44:$G$52,2,FALSE)-COLUMN($E34)),'Budget Details'!W$622)</f>
        <v>0</v>
      </c>
      <c r="G34" s="49">
        <f ca="1">IF(G$7="Actual",OFFSET(G34,0,VLOOKUP(COLUMN(G34),Config!$F$44:$G$52,2,FALSE)-COLUMN($E34)),'Budget Details'!X$622)</f>
        <v>0</v>
      </c>
      <c r="H34" s="49">
        <f ca="1">IF(H$7="Actual",OFFSET(H34,0,VLOOKUP(COLUMN(H34),Config!$F$44:$G$52,2,FALSE)-COLUMN($E34)),'Budget Details'!Y$622)</f>
        <v>0</v>
      </c>
      <c r="I34" s="49">
        <f ca="1">IF(I$7="Actual",OFFSET(I34,0,VLOOKUP(COLUMN(I34),Config!$F$44:$G$52,2,FALSE)-COLUMN($E34)),'Budget Details'!Z$622)</f>
        <v>0</v>
      </c>
      <c r="J34" s="49">
        <f ca="1">IF(J$7="Actual",OFFSET(J34,0,VLOOKUP(COLUMN(J34),Config!$F$44:$G$52,2,FALSE)-COLUMN($E34)),'Budget Details'!AA$622)</f>
        <v>0</v>
      </c>
      <c r="K34" s="49">
        <f ca="1">IF(K$7="Actual",OFFSET(K34,0,VLOOKUP(COLUMN(K34),Config!$F$44:$G$52,2,FALSE)-COLUMN($E34)),'Budget Details'!AB$622)</f>
        <v>0</v>
      </c>
      <c r="L34" s="49">
        <f ca="1">IF(L$7="Actual",OFFSET(L34,0,VLOOKUP(COLUMN(L34),Config!$F$44:$G$52,2,FALSE)-COLUMN($E34)),'Budget Details'!AC$622)</f>
        <v>0</v>
      </c>
      <c r="M34" s="49">
        <f ca="1">IF(M$7="Actual",OFFSET(M34,0,VLOOKUP(COLUMN(M34),Config!$F$44:$G$52,2,FALSE)-COLUMN($E34)),'Budget Details'!AD$622)</f>
        <v>0</v>
      </c>
      <c r="N34" s="49">
        <f ca="1">IF(N$7="Actual",OFFSET(N34,0,VLOOKUP(COLUMN(N34),Config!$F$44:$G$52,2,FALSE)-COLUMN($E34)),'Budget Details'!AE$622)</f>
        <v>0</v>
      </c>
      <c r="O34" s="48">
        <f t="shared" ca="1" si="113"/>
        <v>0</v>
      </c>
      <c r="P34" s="46" t="str">
        <f t="shared" ca="1" si="143"/>
        <v/>
      </c>
      <c r="Q34" s="220"/>
      <c r="R34" s="220"/>
      <c r="S34" s="246"/>
      <c r="T34" s="32"/>
      <c r="U34" s="32"/>
      <c r="V34" s="32"/>
      <c r="W34" s="32"/>
      <c r="X34" s="32"/>
      <c r="Y34" s="32"/>
      <c r="Z34" s="32"/>
      <c r="AA34" s="32"/>
      <c r="AB34" s="32"/>
      <c r="AC34" s="48">
        <f t="shared" si="144"/>
        <v>0</v>
      </c>
      <c r="AD34" s="46" t="str">
        <f t="shared" ca="1" si="114"/>
        <v/>
      </c>
      <c r="AE34" s="46" t="str">
        <f t="shared" ca="1" si="115"/>
        <v/>
      </c>
      <c r="AF34" s="220"/>
      <c r="AG34" s="220"/>
      <c r="AH34" s="4">
        <f t="shared" si="116"/>
        <v>0</v>
      </c>
      <c r="AI34" s="279"/>
      <c r="AJ34" s="32"/>
      <c r="AK34" s="32"/>
      <c r="AL34" s="32"/>
      <c r="AM34" s="32"/>
      <c r="AN34" s="32"/>
      <c r="AO34" s="32"/>
      <c r="AP34" s="32"/>
      <c r="AQ34" s="32"/>
      <c r="AR34" s="48">
        <f t="shared" si="145"/>
        <v>0</v>
      </c>
      <c r="AS34" s="46" t="str">
        <f t="shared" si="117"/>
        <v/>
      </c>
      <c r="AT34" s="46" t="str">
        <f t="shared" ca="1" si="118"/>
        <v/>
      </c>
      <c r="AV34" s="220"/>
      <c r="AW34" s="4">
        <f t="shared" si="119"/>
        <v>0</v>
      </c>
      <c r="AX34" s="48">
        <f t="shared" si="119"/>
        <v>0</v>
      </c>
      <c r="AY34" s="279"/>
      <c r="AZ34" s="32"/>
      <c r="BA34" s="32"/>
      <c r="BB34" s="32"/>
      <c r="BC34" s="32"/>
      <c r="BD34" s="32"/>
      <c r="BE34" s="32"/>
      <c r="BF34" s="32"/>
      <c r="BG34" s="48">
        <f t="shared" si="146"/>
        <v>0</v>
      </c>
      <c r="BH34" s="46" t="str">
        <f t="shared" si="120"/>
        <v/>
      </c>
      <c r="BI34" s="46" t="str">
        <f t="shared" ca="1" si="121"/>
        <v/>
      </c>
      <c r="BK34" s="220"/>
      <c r="BL34" s="4">
        <f t="shared" si="122"/>
        <v>0</v>
      </c>
      <c r="BM34" s="48">
        <f t="shared" si="122"/>
        <v>0</v>
      </c>
      <c r="BN34" s="48">
        <f t="shared" si="122"/>
        <v>0</v>
      </c>
      <c r="BO34" s="279"/>
      <c r="BP34" s="32"/>
      <c r="BQ34" s="32"/>
      <c r="BR34" s="32"/>
      <c r="BS34" s="32"/>
      <c r="BT34" s="32"/>
      <c r="BU34" s="32"/>
      <c r="BV34" s="48">
        <f t="shared" si="147"/>
        <v>0</v>
      </c>
      <c r="BW34" s="46" t="str">
        <f t="shared" si="123"/>
        <v/>
      </c>
      <c r="BX34" s="46" t="str">
        <f t="shared" ca="1" si="124"/>
        <v/>
      </c>
      <c r="BZ34" s="220"/>
      <c r="CA34" s="4">
        <f t="shared" si="125"/>
        <v>0</v>
      </c>
      <c r="CB34" s="48">
        <f t="shared" si="125"/>
        <v>0</v>
      </c>
      <c r="CC34" s="48">
        <f t="shared" si="125"/>
        <v>0</v>
      </c>
      <c r="CD34" s="48">
        <f t="shared" si="125"/>
        <v>0</v>
      </c>
      <c r="CE34" s="279"/>
      <c r="CF34" s="32"/>
      <c r="CG34" s="32"/>
      <c r="CH34" s="32"/>
      <c r="CI34" s="32"/>
      <c r="CJ34" s="32"/>
      <c r="CK34" s="48">
        <f t="shared" si="148"/>
        <v>0</v>
      </c>
      <c r="CL34" s="46" t="str">
        <f t="shared" si="126"/>
        <v/>
      </c>
      <c r="CM34" s="46" t="str">
        <f t="shared" ca="1" si="127"/>
        <v/>
      </c>
      <c r="CO34" s="220"/>
      <c r="CP34" s="4">
        <f t="shared" si="128"/>
        <v>0</v>
      </c>
      <c r="CQ34" s="48">
        <f t="shared" si="128"/>
        <v>0</v>
      </c>
      <c r="CR34" s="48">
        <f t="shared" si="128"/>
        <v>0</v>
      </c>
      <c r="CS34" s="48">
        <f t="shared" si="128"/>
        <v>0</v>
      </c>
      <c r="CT34" s="48">
        <f t="shared" si="128"/>
        <v>0</v>
      </c>
      <c r="CU34" s="279"/>
      <c r="CV34" s="32"/>
      <c r="CW34" s="32"/>
      <c r="CX34" s="32"/>
      <c r="CY34" s="32"/>
      <c r="CZ34" s="48">
        <f t="shared" si="149"/>
        <v>0</v>
      </c>
      <c r="DA34" s="46" t="str">
        <f t="shared" si="129"/>
        <v/>
      </c>
      <c r="DB34" s="46" t="str">
        <f t="shared" ca="1" si="130"/>
        <v/>
      </c>
      <c r="DD34" s="220"/>
      <c r="DE34" s="4">
        <f t="shared" si="131"/>
        <v>0</v>
      </c>
      <c r="DF34" s="48">
        <f t="shared" si="131"/>
        <v>0</v>
      </c>
      <c r="DG34" s="48">
        <f t="shared" si="131"/>
        <v>0</v>
      </c>
      <c r="DH34" s="48">
        <f t="shared" si="131"/>
        <v>0</v>
      </c>
      <c r="DI34" s="48">
        <f t="shared" si="131"/>
        <v>0</v>
      </c>
      <c r="DJ34" s="48">
        <f t="shared" si="131"/>
        <v>0</v>
      </c>
      <c r="DK34" s="279"/>
      <c r="DL34" s="32"/>
      <c r="DM34" s="32"/>
      <c r="DN34" s="32"/>
      <c r="DO34" s="48">
        <f t="shared" si="150"/>
        <v>0</v>
      </c>
      <c r="DP34" s="46" t="str">
        <f t="shared" si="132"/>
        <v/>
      </c>
      <c r="DQ34" s="46" t="str">
        <f t="shared" ca="1" si="133"/>
        <v/>
      </c>
      <c r="DS34" s="220"/>
      <c r="DT34" s="4">
        <f t="shared" si="134"/>
        <v>0</v>
      </c>
      <c r="DU34" s="48">
        <f t="shared" si="134"/>
        <v>0</v>
      </c>
      <c r="DV34" s="48">
        <f t="shared" si="134"/>
        <v>0</v>
      </c>
      <c r="DW34" s="48">
        <f t="shared" si="134"/>
        <v>0</v>
      </c>
      <c r="DX34" s="48">
        <f t="shared" si="134"/>
        <v>0</v>
      </c>
      <c r="DY34" s="48">
        <f t="shared" si="134"/>
        <v>0</v>
      </c>
      <c r="DZ34" s="48">
        <f t="shared" si="134"/>
        <v>0</v>
      </c>
      <c r="EA34" s="279"/>
      <c r="EB34" s="32"/>
      <c r="EC34" s="32"/>
      <c r="ED34" s="48">
        <f t="shared" si="151"/>
        <v>0</v>
      </c>
      <c r="EE34" s="46" t="str">
        <f t="shared" si="135"/>
        <v/>
      </c>
      <c r="EF34" s="46" t="str">
        <f t="shared" ca="1" si="136"/>
        <v/>
      </c>
      <c r="EH34" s="220"/>
      <c r="EI34" s="4">
        <f t="shared" si="137"/>
        <v>0</v>
      </c>
      <c r="EJ34" s="48">
        <f t="shared" si="137"/>
        <v>0</v>
      </c>
      <c r="EK34" s="48">
        <f t="shared" si="137"/>
        <v>0</v>
      </c>
      <c r="EL34" s="48">
        <f t="shared" si="137"/>
        <v>0</v>
      </c>
      <c r="EM34" s="48">
        <f t="shared" si="137"/>
        <v>0</v>
      </c>
      <c r="EN34" s="48">
        <f t="shared" si="137"/>
        <v>0</v>
      </c>
      <c r="EO34" s="48">
        <f t="shared" si="137"/>
        <v>0</v>
      </c>
      <c r="EP34" s="48">
        <f t="shared" si="137"/>
        <v>0</v>
      </c>
      <c r="EQ34" s="279"/>
      <c r="ER34" s="32"/>
      <c r="ES34" s="48">
        <f t="shared" si="152"/>
        <v>0</v>
      </c>
      <c r="ET34" s="46" t="str">
        <f t="shared" si="138"/>
        <v/>
      </c>
      <c r="EU34" s="46" t="str">
        <f t="shared" ca="1" si="139"/>
        <v/>
      </c>
      <c r="EW34" s="220"/>
      <c r="EX34" s="4">
        <f t="shared" si="140"/>
        <v>0</v>
      </c>
      <c r="EY34" s="48">
        <f t="shared" si="140"/>
        <v>0</v>
      </c>
      <c r="EZ34" s="48">
        <f t="shared" si="140"/>
        <v>0</v>
      </c>
      <c r="FA34" s="48">
        <f t="shared" si="140"/>
        <v>0</v>
      </c>
      <c r="FB34" s="48">
        <f t="shared" si="140"/>
        <v>0</v>
      </c>
      <c r="FC34" s="48">
        <f t="shared" si="140"/>
        <v>0</v>
      </c>
      <c r="FD34" s="48">
        <f t="shared" si="140"/>
        <v>0</v>
      </c>
      <c r="FE34" s="48">
        <f t="shared" si="140"/>
        <v>0</v>
      </c>
      <c r="FF34" s="48">
        <f t="shared" si="140"/>
        <v>0</v>
      </c>
      <c r="FG34" s="279"/>
      <c r="FH34" s="48">
        <f t="shared" si="153"/>
        <v>0</v>
      </c>
      <c r="FI34" s="46" t="str">
        <f t="shared" si="141"/>
        <v/>
      </c>
      <c r="FJ34" s="46" t="str">
        <f t="shared" ca="1" si="142"/>
        <v/>
      </c>
    </row>
    <row r="35" spans="1:168" s="63" customFormat="1" ht="15" x14ac:dyDescent="0.25">
      <c r="B35" s="828" t="s">
        <v>38</v>
      </c>
      <c r="C35" s="828"/>
      <c r="D35" s="292"/>
      <c r="E35" s="60">
        <f t="shared" ref="E35" ca="1" si="154">SUM(E29:E34)</f>
        <v>0</v>
      </c>
      <c r="F35" s="61">
        <f t="shared" ref="F35:N35" ca="1" si="155">SUM(F29:F34)</f>
        <v>0</v>
      </c>
      <c r="G35" s="61">
        <f t="shared" ca="1" si="155"/>
        <v>0</v>
      </c>
      <c r="H35" s="61">
        <f t="shared" ca="1" si="155"/>
        <v>0</v>
      </c>
      <c r="I35" s="61">
        <f t="shared" ca="1" si="155"/>
        <v>0</v>
      </c>
      <c r="J35" s="61">
        <f t="shared" ca="1" si="155"/>
        <v>0</v>
      </c>
      <c r="K35" s="61">
        <f t="shared" ca="1" si="155"/>
        <v>0</v>
      </c>
      <c r="L35" s="61">
        <f t="shared" ca="1" si="155"/>
        <v>0</v>
      </c>
      <c r="M35" s="61">
        <f t="shared" ca="1" si="155"/>
        <v>0</v>
      </c>
      <c r="N35" s="61">
        <f t="shared" ca="1" si="155"/>
        <v>0</v>
      </c>
      <c r="O35" s="62">
        <f t="shared" ref="O35:O37" ca="1" si="156">SUM(E35:N35)</f>
        <v>0</v>
      </c>
      <c r="P35" s="47" t="str">
        <f t="shared" ca="1" si="143"/>
        <v/>
      </c>
      <c r="Q35" s="292"/>
      <c r="R35" s="292"/>
      <c r="S35" s="60">
        <f t="shared" ref="S35:AB35" si="157">SUM(S29:S34)</f>
        <v>0</v>
      </c>
      <c r="T35" s="61">
        <f t="shared" si="157"/>
        <v>0</v>
      </c>
      <c r="U35" s="61">
        <f t="shared" si="157"/>
        <v>0</v>
      </c>
      <c r="V35" s="61">
        <f t="shared" si="157"/>
        <v>0</v>
      </c>
      <c r="W35" s="61">
        <f t="shared" si="157"/>
        <v>0</v>
      </c>
      <c r="X35" s="61">
        <f t="shared" si="157"/>
        <v>0</v>
      </c>
      <c r="Y35" s="61">
        <f t="shared" si="157"/>
        <v>0</v>
      </c>
      <c r="Z35" s="61">
        <f t="shared" si="157"/>
        <v>0</v>
      </c>
      <c r="AA35" s="61">
        <f t="shared" si="157"/>
        <v>0</v>
      </c>
      <c r="AB35" s="61">
        <f t="shared" si="157"/>
        <v>0</v>
      </c>
      <c r="AC35" s="62">
        <f t="shared" si="144"/>
        <v>0</v>
      </c>
      <c r="AD35" s="47" t="str">
        <f t="shared" ca="1" si="114"/>
        <v/>
      </c>
      <c r="AE35" s="47" t="str">
        <f t="shared" ca="1" si="115"/>
        <v/>
      </c>
      <c r="AF35" s="292"/>
      <c r="AG35" s="292"/>
      <c r="AH35" s="60">
        <f t="shared" ref="AH35:AQ35" si="158">SUM(AH29:AH34)</f>
        <v>0</v>
      </c>
      <c r="AI35" s="61">
        <f t="shared" si="158"/>
        <v>0</v>
      </c>
      <c r="AJ35" s="61">
        <f t="shared" si="158"/>
        <v>0</v>
      </c>
      <c r="AK35" s="61">
        <f t="shared" si="158"/>
        <v>0</v>
      </c>
      <c r="AL35" s="61">
        <f t="shared" si="158"/>
        <v>0</v>
      </c>
      <c r="AM35" s="61">
        <f t="shared" si="158"/>
        <v>0</v>
      </c>
      <c r="AN35" s="61">
        <f t="shared" si="158"/>
        <v>0</v>
      </c>
      <c r="AO35" s="61">
        <f t="shared" si="158"/>
        <v>0</v>
      </c>
      <c r="AP35" s="61">
        <f t="shared" si="158"/>
        <v>0</v>
      </c>
      <c r="AQ35" s="61">
        <f t="shared" si="158"/>
        <v>0</v>
      </c>
      <c r="AR35" s="62">
        <f t="shared" si="145"/>
        <v>0</v>
      </c>
      <c r="AS35" s="47" t="str">
        <f t="shared" si="117"/>
        <v/>
      </c>
      <c r="AT35" s="47" t="str">
        <f t="shared" ca="1" si="118"/>
        <v/>
      </c>
      <c r="AV35" s="292"/>
      <c r="AW35" s="60">
        <f t="shared" ref="AW35:BF35" si="159">SUM(AW29:AW34)</f>
        <v>0</v>
      </c>
      <c r="AX35" s="61">
        <f t="shared" si="159"/>
        <v>0</v>
      </c>
      <c r="AY35" s="61">
        <f t="shared" si="159"/>
        <v>0</v>
      </c>
      <c r="AZ35" s="61">
        <f t="shared" si="159"/>
        <v>0</v>
      </c>
      <c r="BA35" s="61">
        <f t="shared" si="159"/>
        <v>0</v>
      </c>
      <c r="BB35" s="61">
        <f t="shared" si="159"/>
        <v>0</v>
      </c>
      <c r="BC35" s="61">
        <f t="shared" si="159"/>
        <v>0</v>
      </c>
      <c r="BD35" s="61">
        <f t="shared" si="159"/>
        <v>0</v>
      </c>
      <c r="BE35" s="61">
        <f t="shared" si="159"/>
        <v>0</v>
      </c>
      <c r="BF35" s="61">
        <f t="shared" si="159"/>
        <v>0</v>
      </c>
      <c r="BG35" s="62">
        <f t="shared" si="146"/>
        <v>0</v>
      </c>
      <c r="BH35" s="47" t="str">
        <f t="shared" si="120"/>
        <v/>
      </c>
      <c r="BI35" s="47" t="str">
        <f t="shared" ca="1" si="121"/>
        <v/>
      </c>
      <c r="BK35" s="292"/>
      <c r="BL35" s="60">
        <f t="shared" ref="BL35:BU35" si="160">SUM(BL29:BL34)</f>
        <v>0</v>
      </c>
      <c r="BM35" s="61">
        <f t="shared" si="160"/>
        <v>0</v>
      </c>
      <c r="BN35" s="61">
        <f t="shared" si="160"/>
        <v>0</v>
      </c>
      <c r="BO35" s="61">
        <f t="shared" si="160"/>
        <v>0</v>
      </c>
      <c r="BP35" s="61">
        <f t="shared" si="160"/>
        <v>0</v>
      </c>
      <c r="BQ35" s="61">
        <f t="shared" si="160"/>
        <v>0</v>
      </c>
      <c r="BR35" s="61">
        <f t="shared" si="160"/>
        <v>0</v>
      </c>
      <c r="BS35" s="61">
        <f t="shared" si="160"/>
        <v>0</v>
      </c>
      <c r="BT35" s="61">
        <f t="shared" si="160"/>
        <v>0</v>
      </c>
      <c r="BU35" s="61">
        <f t="shared" si="160"/>
        <v>0</v>
      </c>
      <c r="BV35" s="62">
        <f t="shared" si="147"/>
        <v>0</v>
      </c>
      <c r="BW35" s="47" t="str">
        <f t="shared" si="123"/>
        <v/>
      </c>
      <c r="BX35" s="47" t="str">
        <f t="shared" ca="1" si="124"/>
        <v/>
      </c>
      <c r="BZ35" s="292"/>
      <c r="CA35" s="60">
        <f t="shared" ref="CA35:CJ35" si="161">SUM(CA29:CA34)</f>
        <v>0</v>
      </c>
      <c r="CB35" s="61">
        <f t="shared" si="161"/>
        <v>0</v>
      </c>
      <c r="CC35" s="61">
        <f t="shared" si="161"/>
        <v>0</v>
      </c>
      <c r="CD35" s="61">
        <f t="shared" si="161"/>
        <v>0</v>
      </c>
      <c r="CE35" s="61">
        <f t="shared" si="161"/>
        <v>0</v>
      </c>
      <c r="CF35" s="61">
        <f t="shared" si="161"/>
        <v>0</v>
      </c>
      <c r="CG35" s="61">
        <f t="shared" si="161"/>
        <v>0</v>
      </c>
      <c r="CH35" s="61">
        <f t="shared" si="161"/>
        <v>0</v>
      </c>
      <c r="CI35" s="61">
        <f t="shared" si="161"/>
        <v>0</v>
      </c>
      <c r="CJ35" s="61">
        <f t="shared" si="161"/>
        <v>0</v>
      </c>
      <c r="CK35" s="62">
        <f t="shared" si="148"/>
        <v>0</v>
      </c>
      <c r="CL35" s="47" t="str">
        <f t="shared" si="126"/>
        <v/>
      </c>
      <c r="CM35" s="47" t="str">
        <f t="shared" ca="1" si="127"/>
        <v/>
      </c>
      <c r="CO35" s="292"/>
      <c r="CP35" s="60">
        <f t="shared" ref="CP35:CY35" si="162">SUM(CP29:CP34)</f>
        <v>0</v>
      </c>
      <c r="CQ35" s="61">
        <f t="shared" si="162"/>
        <v>0</v>
      </c>
      <c r="CR35" s="61">
        <f t="shared" si="162"/>
        <v>0</v>
      </c>
      <c r="CS35" s="61">
        <f t="shared" si="162"/>
        <v>0</v>
      </c>
      <c r="CT35" s="61">
        <f t="shared" si="162"/>
        <v>0</v>
      </c>
      <c r="CU35" s="61">
        <f t="shared" si="162"/>
        <v>0</v>
      </c>
      <c r="CV35" s="61">
        <f t="shared" si="162"/>
        <v>0</v>
      </c>
      <c r="CW35" s="61">
        <f t="shared" si="162"/>
        <v>0</v>
      </c>
      <c r="CX35" s="61">
        <f t="shared" si="162"/>
        <v>0</v>
      </c>
      <c r="CY35" s="61">
        <f t="shared" si="162"/>
        <v>0</v>
      </c>
      <c r="CZ35" s="62">
        <f t="shared" si="149"/>
        <v>0</v>
      </c>
      <c r="DA35" s="47" t="str">
        <f t="shared" si="129"/>
        <v/>
      </c>
      <c r="DB35" s="47" t="str">
        <f t="shared" ca="1" si="130"/>
        <v/>
      </c>
      <c r="DD35" s="292"/>
      <c r="DE35" s="60">
        <f t="shared" ref="DE35:DN35" si="163">SUM(DE29:DE34)</f>
        <v>0</v>
      </c>
      <c r="DF35" s="61">
        <f t="shared" si="163"/>
        <v>0</v>
      </c>
      <c r="DG35" s="61">
        <f t="shared" si="163"/>
        <v>0</v>
      </c>
      <c r="DH35" s="61">
        <f t="shared" si="163"/>
        <v>0</v>
      </c>
      <c r="DI35" s="61">
        <f t="shared" si="163"/>
        <v>0</v>
      </c>
      <c r="DJ35" s="61">
        <f t="shared" si="163"/>
        <v>0</v>
      </c>
      <c r="DK35" s="61">
        <f t="shared" si="163"/>
        <v>0</v>
      </c>
      <c r="DL35" s="61">
        <f t="shared" si="163"/>
        <v>0</v>
      </c>
      <c r="DM35" s="61">
        <f t="shared" si="163"/>
        <v>0</v>
      </c>
      <c r="DN35" s="61">
        <f t="shared" si="163"/>
        <v>0</v>
      </c>
      <c r="DO35" s="62">
        <f t="shared" si="150"/>
        <v>0</v>
      </c>
      <c r="DP35" s="47" t="str">
        <f t="shared" si="132"/>
        <v/>
      </c>
      <c r="DQ35" s="47" t="str">
        <f t="shared" ca="1" si="133"/>
        <v/>
      </c>
      <c r="DS35" s="292"/>
      <c r="DT35" s="60">
        <f t="shared" ref="DT35:EC35" si="164">SUM(DT29:DT34)</f>
        <v>0</v>
      </c>
      <c r="DU35" s="61">
        <f t="shared" si="164"/>
        <v>0</v>
      </c>
      <c r="DV35" s="61">
        <f t="shared" si="164"/>
        <v>0</v>
      </c>
      <c r="DW35" s="61">
        <f t="shared" si="164"/>
        <v>0</v>
      </c>
      <c r="DX35" s="61">
        <f t="shared" si="164"/>
        <v>0</v>
      </c>
      <c r="DY35" s="61">
        <f t="shared" si="164"/>
        <v>0</v>
      </c>
      <c r="DZ35" s="61">
        <f t="shared" si="164"/>
        <v>0</v>
      </c>
      <c r="EA35" s="61">
        <f t="shared" si="164"/>
        <v>0</v>
      </c>
      <c r="EB35" s="61">
        <f t="shared" si="164"/>
        <v>0</v>
      </c>
      <c r="EC35" s="61">
        <f t="shared" si="164"/>
        <v>0</v>
      </c>
      <c r="ED35" s="62">
        <f t="shared" si="151"/>
        <v>0</v>
      </c>
      <c r="EE35" s="47" t="str">
        <f t="shared" si="135"/>
        <v/>
      </c>
      <c r="EF35" s="47" t="str">
        <f t="shared" ca="1" si="136"/>
        <v/>
      </c>
      <c r="EH35" s="292"/>
      <c r="EI35" s="60">
        <f t="shared" ref="EI35:ER35" si="165">SUM(EI29:EI34)</f>
        <v>0</v>
      </c>
      <c r="EJ35" s="61">
        <f t="shared" si="165"/>
        <v>0</v>
      </c>
      <c r="EK35" s="61">
        <f t="shared" si="165"/>
        <v>0</v>
      </c>
      <c r="EL35" s="61">
        <f t="shared" si="165"/>
        <v>0</v>
      </c>
      <c r="EM35" s="61">
        <f t="shared" si="165"/>
        <v>0</v>
      </c>
      <c r="EN35" s="61">
        <f t="shared" si="165"/>
        <v>0</v>
      </c>
      <c r="EO35" s="61">
        <f t="shared" si="165"/>
        <v>0</v>
      </c>
      <c r="EP35" s="61">
        <f t="shared" si="165"/>
        <v>0</v>
      </c>
      <c r="EQ35" s="61">
        <f t="shared" si="165"/>
        <v>0</v>
      </c>
      <c r="ER35" s="61">
        <f t="shared" si="165"/>
        <v>0</v>
      </c>
      <c r="ES35" s="62">
        <f t="shared" si="152"/>
        <v>0</v>
      </c>
      <c r="ET35" s="47" t="str">
        <f t="shared" si="138"/>
        <v/>
      </c>
      <c r="EU35" s="47" t="str">
        <f t="shared" ca="1" si="139"/>
        <v/>
      </c>
      <c r="EW35" s="292"/>
      <c r="EX35" s="60">
        <f t="shared" ref="EX35:FG35" si="166">SUM(EX29:EX34)</f>
        <v>0</v>
      </c>
      <c r="EY35" s="61">
        <f t="shared" si="166"/>
        <v>0</v>
      </c>
      <c r="EZ35" s="61">
        <f t="shared" si="166"/>
        <v>0</v>
      </c>
      <c r="FA35" s="61">
        <f t="shared" si="166"/>
        <v>0</v>
      </c>
      <c r="FB35" s="61">
        <f t="shared" si="166"/>
        <v>0</v>
      </c>
      <c r="FC35" s="61">
        <f t="shared" si="166"/>
        <v>0</v>
      </c>
      <c r="FD35" s="61">
        <f t="shared" si="166"/>
        <v>0</v>
      </c>
      <c r="FE35" s="61">
        <f t="shared" si="166"/>
        <v>0</v>
      </c>
      <c r="FF35" s="61">
        <f t="shared" si="166"/>
        <v>0</v>
      </c>
      <c r="FG35" s="61">
        <f t="shared" si="166"/>
        <v>0</v>
      </c>
      <c r="FH35" s="62">
        <f t="shared" si="153"/>
        <v>0</v>
      </c>
      <c r="FI35" s="47" t="str">
        <f t="shared" si="141"/>
        <v/>
      </c>
      <c r="FJ35" s="47" t="str">
        <f t="shared" ca="1" si="142"/>
        <v/>
      </c>
    </row>
    <row r="36" spans="1:168" x14ac:dyDescent="0.2">
      <c r="B36" s="510" t="s">
        <v>65</v>
      </c>
      <c r="C36" s="529"/>
      <c r="E36" s="4">
        <f ca="1">IF(E$7="Actual",OFFSET(E36,0,VLOOKUP(COLUMN(E36),Config!$F$44:$G$52,2,FALSE)-COLUMN($E36)),(SUM(E29:E33)*IDC_primary)+(E34*IDC_sub))</f>
        <v>0</v>
      </c>
      <c r="F36" s="48">
        <f ca="1">IF(F$7="Actual",OFFSET(F36,0,VLOOKUP(COLUMN(F36),Config!$F$44:$G$52,2,FALSE)-COLUMN($E36)),(SUM(F29:F33)*IDC_primary)+(F34*IDC_sub))</f>
        <v>0</v>
      </c>
      <c r="G36" s="48">
        <f ca="1">IF(G$7="Actual",OFFSET(G36,0,VLOOKUP(COLUMN(G36),Config!$F$44:$G$52,2,FALSE)-COLUMN($E36)),(SUM(G29:G33)*IDC_primary)+(G34*IDC_sub))</f>
        <v>0</v>
      </c>
      <c r="H36" s="48">
        <f ca="1">IF(H$7="Actual",OFFSET(H36,0,VLOOKUP(COLUMN(H36),Config!$F$44:$G$52,2,FALSE)-COLUMN($E36)),(SUM(H29:H33)*IDC_primary)+(H34*IDC_sub))</f>
        <v>0</v>
      </c>
      <c r="I36" s="48">
        <f ca="1">IF(I$7="Actual",OFFSET(I36,0,VLOOKUP(COLUMN(I36),Config!$F$44:$G$52,2,FALSE)-COLUMN($E36)),(SUM(I29:I33)*IDC_primary)+(I34*IDC_sub))</f>
        <v>0</v>
      </c>
      <c r="J36" s="48">
        <f ca="1">IF(J$7="Actual",OFFSET(J36,0,VLOOKUP(COLUMN(J36),Config!$F$44:$G$52,2,FALSE)-COLUMN($E36)),(SUM(J29:J33)*IDC_primary)+(J34*IDC_sub))</f>
        <v>0</v>
      </c>
      <c r="K36" s="48">
        <f ca="1">IF(K$7="Actual",OFFSET(K36,0,VLOOKUP(COLUMN(K36),Config!$F$44:$G$52,2,FALSE)-COLUMN($E36)),(SUM(K29:K33)*IDC_primary)+(K34*IDC_sub))</f>
        <v>0</v>
      </c>
      <c r="L36" s="48">
        <f ca="1">IF(L$7="Actual",OFFSET(L36,0,VLOOKUP(COLUMN(L36),Config!$F$44:$G$52,2,FALSE)-COLUMN($E36)),(SUM(L29:L33)*IDC_primary)+(L34*IDC_sub))</f>
        <v>0</v>
      </c>
      <c r="M36" s="48">
        <f ca="1">IF(M$7="Actual",OFFSET(M36,0,VLOOKUP(COLUMN(M36),Config!$F$44:$G$52,2,FALSE)-COLUMN($E36)),(SUM(M29:M33)*IDC_primary)+(M34*IDC_sub))</f>
        <v>0</v>
      </c>
      <c r="N36" s="48">
        <f ca="1">IF(N$7="Actual",OFFSET(N36,0,VLOOKUP(COLUMN(N36),Config!$F$44:$G$52,2,FALSE)-COLUMN($E36)),(SUM(N29:N33)*IDC_primary)+(N34*IDC_sub))</f>
        <v>0</v>
      </c>
      <c r="O36" s="48">
        <f t="shared" ref="O36" ca="1" si="167">SUM(E36:N36)</f>
        <v>0</v>
      </c>
      <c r="P36" s="46" t="str">
        <f t="shared" ca="1" si="143"/>
        <v/>
      </c>
      <c r="S36" s="246"/>
      <c r="T36" s="32"/>
      <c r="U36" s="32"/>
      <c r="V36" s="32"/>
      <c r="W36" s="32"/>
      <c r="X36" s="32"/>
      <c r="Y36" s="32"/>
      <c r="Z36" s="32"/>
      <c r="AA36" s="32"/>
      <c r="AB36" s="32"/>
      <c r="AC36" s="48">
        <f t="shared" ref="AC36" si="168">SUM(S36:AB36)</f>
        <v>0</v>
      </c>
      <c r="AD36" s="46" t="str">
        <f t="shared" ca="1" si="114"/>
        <v/>
      </c>
      <c r="AE36" s="46" t="str">
        <f t="shared" ca="1" si="115"/>
        <v/>
      </c>
      <c r="AH36" s="4">
        <f>S36</f>
        <v>0</v>
      </c>
      <c r="AI36" s="280"/>
      <c r="AJ36" s="32"/>
      <c r="AK36" s="32"/>
      <c r="AL36" s="32"/>
      <c r="AM36" s="32"/>
      <c r="AN36" s="32"/>
      <c r="AO36" s="32"/>
      <c r="AP36" s="32"/>
      <c r="AQ36" s="32"/>
      <c r="AR36" s="48">
        <f t="shared" ref="AR36" si="169">SUM(AH36:AQ36)</f>
        <v>0</v>
      </c>
      <c r="AS36" s="46" t="str">
        <f t="shared" si="117"/>
        <v/>
      </c>
      <c r="AT36" s="46" t="str">
        <f t="shared" ca="1" si="118"/>
        <v/>
      </c>
      <c r="AW36" s="4">
        <f>AH36</f>
        <v>0</v>
      </c>
      <c r="AX36" s="48">
        <f>AI36</f>
        <v>0</v>
      </c>
      <c r="AY36" s="280"/>
      <c r="AZ36" s="32"/>
      <c r="BA36" s="32"/>
      <c r="BB36" s="32"/>
      <c r="BC36" s="32"/>
      <c r="BD36" s="32"/>
      <c r="BE36" s="32"/>
      <c r="BF36" s="32"/>
      <c r="BG36" s="48">
        <f t="shared" ref="BG36" si="170">SUM(AW36:BF36)</f>
        <v>0</v>
      </c>
      <c r="BH36" s="46" t="str">
        <f t="shared" si="120"/>
        <v/>
      </c>
      <c r="BI36" s="46" t="str">
        <f t="shared" ca="1" si="121"/>
        <v/>
      </c>
      <c r="BL36" s="4">
        <f t="shared" ref="BL36:BN36" si="171">AW36</f>
        <v>0</v>
      </c>
      <c r="BM36" s="48">
        <f t="shared" si="171"/>
        <v>0</v>
      </c>
      <c r="BN36" s="48">
        <f t="shared" si="171"/>
        <v>0</v>
      </c>
      <c r="BO36" s="280"/>
      <c r="BP36" s="32"/>
      <c r="BQ36" s="32"/>
      <c r="BR36" s="32"/>
      <c r="BS36" s="32"/>
      <c r="BT36" s="32"/>
      <c r="BU36" s="32"/>
      <c r="BV36" s="48">
        <f t="shared" ref="BV36" si="172">SUM(BL36:BU36)</f>
        <v>0</v>
      </c>
      <c r="BW36" s="46" t="str">
        <f t="shared" si="123"/>
        <v/>
      </c>
      <c r="BX36" s="46" t="str">
        <f t="shared" ca="1" si="124"/>
        <v/>
      </c>
      <c r="CA36" s="4">
        <f>BL36</f>
        <v>0</v>
      </c>
      <c r="CB36" s="48">
        <f>BM36</f>
        <v>0</v>
      </c>
      <c r="CC36" s="48">
        <f>BN36</f>
        <v>0</v>
      </c>
      <c r="CD36" s="48">
        <f>BO36</f>
        <v>0</v>
      </c>
      <c r="CE36" s="280"/>
      <c r="CF36" s="32"/>
      <c r="CG36" s="32"/>
      <c r="CH36" s="32"/>
      <c r="CI36" s="32"/>
      <c r="CJ36" s="32"/>
      <c r="CK36" s="48">
        <f t="shared" ref="CK36" si="173">SUM(CA36:CJ36)</f>
        <v>0</v>
      </c>
      <c r="CL36" s="46" t="str">
        <f t="shared" si="126"/>
        <v/>
      </c>
      <c r="CM36" s="46" t="str">
        <f t="shared" ca="1" si="127"/>
        <v/>
      </c>
      <c r="CP36" s="4">
        <f>CA36</f>
        <v>0</v>
      </c>
      <c r="CQ36" s="48">
        <f>CB36</f>
        <v>0</v>
      </c>
      <c r="CR36" s="48">
        <f>CC36</f>
        <v>0</v>
      </c>
      <c r="CS36" s="48">
        <f>CD36</f>
        <v>0</v>
      </c>
      <c r="CT36" s="48">
        <f>CE36</f>
        <v>0</v>
      </c>
      <c r="CU36" s="280"/>
      <c r="CV36" s="32"/>
      <c r="CW36" s="32"/>
      <c r="CX36" s="32"/>
      <c r="CY36" s="32"/>
      <c r="CZ36" s="48">
        <f t="shared" ref="CZ36" si="174">SUM(CP36:CY36)</f>
        <v>0</v>
      </c>
      <c r="DA36" s="46" t="str">
        <f t="shared" si="129"/>
        <v/>
      </c>
      <c r="DB36" s="46" t="str">
        <f t="shared" ca="1" si="130"/>
        <v/>
      </c>
      <c r="DE36" s="4">
        <f t="shared" ref="DE36:DJ36" si="175">CP36</f>
        <v>0</v>
      </c>
      <c r="DF36" s="48">
        <f t="shared" si="175"/>
        <v>0</v>
      </c>
      <c r="DG36" s="48">
        <f t="shared" si="175"/>
        <v>0</v>
      </c>
      <c r="DH36" s="48">
        <f t="shared" si="175"/>
        <v>0</v>
      </c>
      <c r="DI36" s="48">
        <f t="shared" si="175"/>
        <v>0</v>
      </c>
      <c r="DJ36" s="48">
        <f t="shared" si="175"/>
        <v>0</v>
      </c>
      <c r="DK36" s="280"/>
      <c r="DL36" s="32"/>
      <c r="DM36" s="32"/>
      <c r="DN36" s="32"/>
      <c r="DO36" s="48">
        <f t="shared" ref="DO36" si="176">SUM(DE36:DN36)</f>
        <v>0</v>
      </c>
      <c r="DP36" s="46" t="str">
        <f t="shared" si="132"/>
        <v/>
      </c>
      <c r="DQ36" s="46" t="str">
        <f t="shared" ca="1" si="133"/>
        <v/>
      </c>
      <c r="DT36" s="4">
        <f t="shared" ref="DT36:DZ36" si="177">DE36</f>
        <v>0</v>
      </c>
      <c r="DU36" s="48">
        <f t="shared" si="177"/>
        <v>0</v>
      </c>
      <c r="DV36" s="48">
        <f t="shared" si="177"/>
        <v>0</v>
      </c>
      <c r="DW36" s="48">
        <f t="shared" si="177"/>
        <v>0</v>
      </c>
      <c r="DX36" s="48">
        <f t="shared" si="177"/>
        <v>0</v>
      </c>
      <c r="DY36" s="48">
        <f t="shared" si="177"/>
        <v>0</v>
      </c>
      <c r="DZ36" s="48">
        <f t="shared" si="177"/>
        <v>0</v>
      </c>
      <c r="EA36" s="280"/>
      <c r="EB36" s="32"/>
      <c r="EC36" s="32"/>
      <c r="ED36" s="48">
        <f t="shared" ref="ED36" si="178">SUM(DT36:EC36)</f>
        <v>0</v>
      </c>
      <c r="EE36" s="46" t="str">
        <f t="shared" si="135"/>
        <v/>
      </c>
      <c r="EF36" s="46" t="str">
        <f t="shared" ca="1" si="136"/>
        <v/>
      </c>
      <c r="EI36" s="4">
        <f t="shared" ref="EI36:EP36" si="179">DT36</f>
        <v>0</v>
      </c>
      <c r="EJ36" s="48">
        <f t="shared" si="179"/>
        <v>0</v>
      </c>
      <c r="EK36" s="48">
        <f t="shared" si="179"/>
        <v>0</v>
      </c>
      <c r="EL36" s="48">
        <f t="shared" si="179"/>
        <v>0</v>
      </c>
      <c r="EM36" s="48">
        <f t="shared" si="179"/>
        <v>0</v>
      </c>
      <c r="EN36" s="48">
        <f t="shared" si="179"/>
        <v>0</v>
      </c>
      <c r="EO36" s="48">
        <f t="shared" si="179"/>
        <v>0</v>
      </c>
      <c r="EP36" s="48">
        <f t="shared" si="179"/>
        <v>0</v>
      </c>
      <c r="EQ36" s="280"/>
      <c r="ER36" s="32"/>
      <c r="ES36" s="48">
        <f t="shared" ref="ES36" si="180">SUM(EI36:ER36)</f>
        <v>0</v>
      </c>
      <c r="ET36" s="46" t="str">
        <f t="shared" si="138"/>
        <v/>
      </c>
      <c r="EU36" s="46" t="str">
        <f t="shared" ca="1" si="139"/>
        <v/>
      </c>
      <c r="EX36" s="4">
        <f t="shared" ref="EX36:FF36" si="181">EI36</f>
        <v>0</v>
      </c>
      <c r="EY36" s="48">
        <f t="shared" si="181"/>
        <v>0</v>
      </c>
      <c r="EZ36" s="48">
        <f t="shared" si="181"/>
        <v>0</v>
      </c>
      <c r="FA36" s="48">
        <f t="shared" si="181"/>
        <v>0</v>
      </c>
      <c r="FB36" s="48">
        <f t="shared" si="181"/>
        <v>0</v>
      </c>
      <c r="FC36" s="48">
        <f t="shared" si="181"/>
        <v>0</v>
      </c>
      <c r="FD36" s="48">
        <f t="shared" si="181"/>
        <v>0</v>
      </c>
      <c r="FE36" s="48">
        <f t="shared" si="181"/>
        <v>0</v>
      </c>
      <c r="FF36" s="48">
        <f t="shared" si="181"/>
        <v>0</v>
      </c>
      <c r="FG36" s="280"/>
      <c r="FH36" s="48">
        <f t="shared" ref="FH36" si="182">SUM(EX36:FG36)</f>
        <v>0</v>
      </c>
      <c r="FI36" s="46" t="str">
        <f t="shared" si="141"/>
        <v/>
      </c>
      <c r="FJ36" s="46" t="str">
        <f t="shared" ca="1" si="142"/>
        <v/>
      </c>
    </row>
    <row r="37" spans="1:168" s="587" customFormat="1" ht="15" x14ac:dyDescent="0.25">
      <c r="B37" s="835" t="s">
        <v>36</v>
      </c>
      <c r="C37" s="835"/>
      <c r="D37" s="292"/>
      <c r="E37" s="40">
        <f t="shared" ref="E37:N37" ca="1" si="183">SUM(E$35,E$36)</f>
        <v>0</v>
      </c>
      <c r="F37" s="40">
        <f t="shared" ca="1" si="183"/>
        <v>0</v>
      </c>
      <c r="G37" s="40">
        <f t="shared" ca="1" si="183"/>
        <v>0</v>
      </c>
      <c r="H37" s="40">
        <f t="shared" ca="1" si="183"/>
        <v>0</v>
      </c>
      <c r="I37" s="40">
        <f t="shared" ca="1" si="183"/>
        <v>0</v>
      </c>
      <c r="J37" s="40">
        <f t="shared" ca="1" si="183"/>
        <v>0</v>
      </c>
      <c r="K37" s="40">
        <f t="shared" ca="1" si="183"/>
        <v>0</v>
      </c>
      <c r="L37" s="40">
        <f t="shared" ca="1" si="183"/>
        <v>0</v>
      </c>
      <c r="M37" s="40">
        <f t="shared" ca="1" si="183"/>
        <v>0</v>
      </c>
      <c r="N37" s="40">
        <f t="shared" ca="1" si="183"/>
        <v>0</v>
      </c>
      <c r="O37" s="40">
        <f t="shared" ca="1" si="156"/>
        <v>0</v>
      </c>
      <c r="P37" s="47" t="str">
        <f t="shared" ca="1" si="143"/>
        <v/>
      </c>
      <c r="Q37" s="292"/>
      <c r="R37" s="292"/>
      <c r="S37" s="40">
        <f t="shared" ref="S37:AB37" si="184">SUM(S$35,S$36)</f>
        <v>0</v>
      </c>
      <c r="T37" s="40">
        <f t="shared" si="184"/>
        <v>0</v>
      </c>
      <c r="U37" s="40">
        <f t="shared" si="184"/>
        <v>0</v>
      </c>
      <c r="V37" s="40">
        <f t="shared" si="184"/>
        <v>0</v>
      </c>
      <c r="W37" s="40">
        <f t="shared" si="184"/>
        <v>0</v>
      </c>
      <c r="X37" s="40">
        <f t="shared" si="184"/>
        <v>0</v>
      </c>
      <c r="Y37" s="40">
        <f t="shared" si="184"/>
        <v>0</v>
      </c>
      <c r="Z37" s="40">
        <f t="shared" si="184"/>
        <v>0</v>
      </c>
      <c r="AA37" s="40">
        <f t="shared" si="184"/>
        <v>0</v>
      </c>
      <c r="AB37" s="40">
        <f t="shared" si="184"/>
        <v>0</v>
      </c>
      <c r="AC37" s="40">
        <f t="shared" si="144"/>
        <v>0</v>
      </c>
      <c r="AD37" s="47" t="str">
        <f t="shared" ca="1" si="114"/>
        <v/>
      </c>
      <c r="AE37" s="47" t="str">
        <f t="shared" ca="1" si="115"/>
        <v/>
      </c>
      <c r="AF37" s="292"/>
      <c r="AG37" s="292"/>
      <c r="AH37" s="40">
        <f t="shared" ref="AH37:AQ37" si="185">SUM(AH$35,AH$36)</f>
        <v>0</v>
      </c>
      <c r="AI37" s="40">
        <f t="shared" si="185"/>
        <v>0</v>
      </c>
      <c r="AJ37" s="40">
        <f t="shared" si="185"/>
        <v>0</v>
      </c>
      <c r="AK37" s="40">
        <f t="shared" si="185"/>
        <v>0</v>
      </c>
      <c r="AL37" s="40">
        <f t="shared" si="185"/>
        <v>0</v>
      </c>
      <c r="AM37" s="40">
        <f t="shared" si="185"/>
        <v>0</v>
      </c>
      <c r="AN37" s="40">
        <f t="shared" si="185"/>
        <v>0</v>
      </c>
      <c r="AO37" s="40">
        <f t="shared" si="185"/>
        <v>0</v>
      </c>
      <c r="AP37" s="40">
        <f t="shared" si="185"/>
        <v>0</v>
      </c>
      <c r="AQ37" s="40">
        <f t="shared" si="185"/>
        <v>0</v>
      </c>
      <c r="AR37" s="40">
        <f t="shared" si="145"/>
        <v>0</v>
      </c>
      <c r="AS37" s="47" t="str">
        <f t="shared" si="117"/>
        <v/>
      </c>
      <c r="AT37" s="47" t="str">
        <f t="shared" ca="1" si="118"/>
        <v/>
      </c>
      <c r="AV37" s="292"/>
      <c r="AW37" s="40">
        <f t="shared" ref="AW37:BF37" si="186">SUM(AW$35,AW$36)</f>
        <v>0</v>
      </c>
      <c r="AX37" s="40">
        <f t="shared" si="186"/>
        <v>0</v>
      </c>
      <c r="AY37" s="40">
        <f t="shared" si="186"/>
        <v>0</v>
      </c>
      <c r="AZ37" s="40">
        <f t="shared" si="186"/>
        <v>0</v>
      </c>
      <c r="BA37" s="40">
        <f t="shared" si="186"/>
        <v>0</v>
      </c>
      <c r="BB37" s="40">
        <f t="shared" si="186"/>
        <v>0</v>
      </c>
      <c r="BC37" s="40">
        <f t="shared" si="186"/>
        <v>0</v>
      </c>
      <c r="BD37" s="40">
        <f t="shared" si="186"/>
        <v>0</v>
      </c>
      <c r="BE37" s="40">
        <f t="shared" si="186"/>
        <v>0</v>
      </c>
      <c r="BF37" s="40">
        <f t="shared" si="186"/>
        <v>0</v>
      </c>
      <c r="BG37" s="40">
        <f t="shared" si="146"/>
        <v>0</v>
      </c>
      <c r="BH37" s="47" t="str">
        <f t="shared" si="120"/>
        <v/>
      </c>
      <c r="BI37" s="47" t="str">
        <f t="shared" ca="1" si="121"/>
        <v/>
      </c>
      <c r="BK37" s="292"/>
      <c r="BL37" s="40">
        <f t="shared" ref="BL37:BU37" si="187">SUM(BL$35,BL$36)</f>
        <v>0</v>
      </c>
      <c r="BM37" s="40">
        <f t="shared" si="187"/>
        <v>0</v>
      </c>
      <c r="BN37" s="40">
        <f t="shared" si="187"/>
        <v>0</v>
      </c>
      <c r="BO37" s="40">
        <f t="shared" si="187"/>
        <v>0</v>
      </c>
      <c r="BP37" s="40">
        <f t="shared" si="187"/>
        <v>0</v>
      </c>
      <c r="BQ37" s="40">
        <f t="shared" si="187"/>
        <v>0</v>
      </c>
      <c r="BR37" s="40">
        <f t="shared" si="187"/>
        <v>0</v>
      </c>
      <c r="BS37" s="40">
        <f t="shared" si="187"/>
        <v>0</v>
      </c>
      <c r="BT37" s="40">
        <f t="shared" si="187"/>
        <v>0</v>
      </c>
      <c r="BU37" s="40">
        <f t="shared" si="187"/>
        <v>0</v>
      </c>
      <c r="BV37" s="40">
        <f t="shared" si="147"/>
        <v>0</v>
      </c>
      <c r="BW37" s="47" t="str">
        <f t="shared" si="123"/>
        <v/>
      </c>
      <c r="BX37" s="47" t="str">
        <f t="shared" ca="1" si="124"/>
        <v/>
      </c>
      <c r="BZ37" s="292"/>
      <c r="CA37" s="40">
        <f t="shared" ref="CA37:CJ37" si="188">SUM(CA$35,CA$36)</f>
        <v>0</v>
      </c>
      <c r="CB37" s="40">
        <f t="shared" si="188"/>
        <v>0</v>
      </c>
      <c r="CC37" s="40">
        <f t="shared" si="188"/>
        <v>0</v>
      </c>
      <c r="CD37" s="40">
        <f t="shared" si="188"/>
        <v>0</v>
      </c>
      <c r="CE37" s="40">
        <f t="shared" si="188"/>
        <v>0</v>
      </c>
      <c r="CF37" s="40">
        <f t="shared" si="188"/>
        <v>0</v>
      </c>
      <c r="CG37" s="40">
        <f t="shared" si="188"/>
        <v>0</v>
      </c>
      <c r="CH37" s="40">
        <f t="shared" si="188"/>
        <v>0</v>
      </c>
      <c r="CI37" s="40">
        <f t="shared" si="188"/>
        <v>0</v>
      </c>
      <c r="CJ37" s="40">
        <f t="shared" si="188"/>
        <v>0</v>
      </c>
      <c r="CK37" s="40">
        <f t="shared" si="148"/>
        <v>0</v>
      </c>
      <c r="CL37" s="47" t="str">
        <f t="shared" si="126"/>
        <v/>
      </c>
      <c r="CM37" s="47" t="str">
        <f t="shared" ca="1" si="127"/>
        <v/>
      </c>
      <c r="CO37" s="292"/>
      <c r="CP37" s="40">
        <f t="shared" ref="CP37:CY37" si="189">SUM(CP$35,CP$36)</f>
        <v>0</v>
      </c>
      <c r="CQ37" s="40">
        <f t="shared" si="189"/>
        <v>0</v>
      </c>
      <c r="CR37" s="40">
        <f t="shared" si="189"/>
        <v>0</v>
      </c>
      <c r="CS37" s="40">
        <f t="shared" si="189"/>
        <v>0</v>
      </c>
      <c r="CT37" s="40">
        <f t="shared" si="189"/>
        <v>0</v>
      </c>
      <c r="CU37" s="40">
        <f t="shared" si="189"/>
        <v>0</v>
      </c>
      <c r="CV37" s="40">
        <f t="shared" si="189"/>
        <v>0</v>
      </c>
      <c r="CW37" s="40">
        <f t="shared" si="189"/>
        <v>0</v>
      </c>
      <c r="CX37" s="40">
        <f t="shared" si="189"/>
        <v>0</v>
      </c>
      <c r="CY37" s="40">
        <f t="shared" si="189"/>
        <v>0</v>
      </c>
      <c r="CZ37" s="40">
        <f t="shared" si="149"/>
        <v>0</v>
      </c>
      <c r="DA37" s="47" t="str">
        <f t="shared" si="129"/>
        <v/>
      </c>
      <c r="DB37" s="47" t="str">
        <f t="shared" ca="1" si="130"/>
        <v/>
      </c>
      <c r="DD37" s="292"/>
      <c r="DE37" s="40">
        <f t="shared" ref="DE37:DN37" si="190">SUM(DE$35,DE$36)</f>
        <v>0</v>
      </c>
      <c r="DF37" s="40">
        <f t="shared" si="190"/>
        <v>0</v>
      </c>
      <c r="DG37" s="40">
        <f t="shared" si="190"/>
        <v>0</v>
      </c>
      <c r="DH37" s="40">
        <f t="shared" si="190"/>
        <v>0</v>
      </c>
      <c r="DI37" s="40">
        <f t="shared" si="190"/>
        <v>0</v>
      </c>
      <c r="DJ37" s="40">
        <f t="shared" si="190"/>
        <v>0</v>
      </c>
      <c r="DK37" s="40">
        <f t="shared" si="190"/>
        <v>0</v>
      </c>
      <c r="DL37" s="40">
        <f t="shared" si="190"/>
        <v>0</v>
      </c>
      <c r="DM37" s="40">
        <f t="shared" si="190"/>
        <v>0</v>
      </c>
      <c r="DN37" s="40">
        <f t="shared" si="190"/>
        <v>0</v>
      </c>
      <c r="DO37" s="40">
        <f t="shared" si="150"/>
        <v>0</v>
      </c>
      <c r="DP37" s="47" t="str">
        <f t="shared" si="132"/>
        <v/>
      </c>
      <c r="DQ37" s="47" t="str">
        <f t="shared" ca="1" si="133"/>
        <v/>
      </c>
      <c r="DS37" s="292"/>
      <c r="DT37" s="40">
        <f t="shared" ref="DT37:EC37" si="191">SUM(DT$35,DT$36)</f>
        <v>0</v>
      </c>
      <c r="DU37" s="40">
        <f t="shared" si="191"/>
        <v>0</v>
      </c>
      <c r="DV37" s="40">
        <f t="shared" si="191"/>
        <v>0</v>
      </c>
      <c r="DW37" s="40">
        <f t="shared" si="191"/>
        <v>0</v>
      </c>
      <c r="DX37" s="40">
        <f t="shared" si="191"/>
        <v>0</v>
      </c>
      <c r="DY37" s="40">
        <f t="shared" si="191"/>
        <v>0</v>
      </c>
      <c r="DZ37" s="40">
        <f t="shared" si="191"/>
        <v>0</v>
      </c>
      <c r="EA37" s="40">
        <f t="shared" si="191"/>
        <v>0</v>
      </c>
      <c r="EB37" s="40">
        <f t="shared" si="191"/>
        <v>0</v>
      </c>
      <c r="EC37" s="40">
        <f t="shared" si="191"/>
        <v>0</v>
      </c>
      <c r="ED37" s="40">
        <f t="shared" si="151"/>
        <v>0</v>
      </c>
      <c r="EE37" s="47" t="str">
        <f t="shared" si="135"/>
        <v/>
      </c>
      <c r="EF37" s="47" t="str">
        <f t="shared" ca="1" si="136"/>
        <v/>
      </c>
      <c r="EH37" s="292"/>
      <c r="EI37" s="40">
        <f t="shared" ref="EI37:ER37" si="192">SUM(EI$35,EI$36)</f>
        <v>0</v>
      </c>
      <c r="EJ37" s="40">
        <f t="shared" si="192"/>
        <v>0</v>
      </c>
      <c r="EK37" s="40">
        <f t="shared" si="192"/>
        <v>0</v>
      </c>
      <c r="EL37" s="40">
        <f t="shared" si="192"/>
        <v>0</v>
      </c>
      <c r="EM37" s="40">
        <f t="shared" si="192"/>
        <v>0</v>
      </c>
      <c r="EN37" s="40">
        <f t="shared" si="192"/>
        <v>0</v>
      </c>
      <c r="EO37" s="40">
        <f t="shared" si="192"/>
        <v>0</v>
      </c>
      <c r="EP37" s="40">
        <f t="shared" si="192"/>
        <v>0</v>
      </c>
      <c r="EQ37" s="40">
        <f t="shared" si="192"/>
        <v>0</v>
      </c>
      <c r="ER37" s="40">
        <f t="shared" si="192"/>
        <v>0</v>
      </c>
      <c r="ES37" s="40">
        <f t="shared" si="152"/>
        <v>0</v>
      </c>
      <c r="ET37" s="47" t="str">
        <f t="shared" si="138"/>
        <v/>
      </c>
      <c r="EU37" s="47" t="str">
        <f t="shared" ca="1" si="139"/>
        <v/>
      </c>
      <c r="EW37" s="292"/>
      <c r="EX37" s="40">
        <f t="shared" ref="EX37:FG37" si="193">SUM(EX$35,EX$36)</f>
        <v>0</v>
      </c>
      <c r="EY37" s="40">
        <f t="shared" si="193"/>
        <v>0</v>
      </c>
      <c r="EZ37" s="40">
        <f t="shared" si="193"/>
        <v>0</v>
      </c>
      <c r="FA37" s="40">
        <f t="shared" si="193"/>
        <v>0</v>
      </c>
      <c r="FB37" s="40">
        <f t="shared" si="193"/>
        <v>0</v>
      </c>
      <c r="FC37" s="40">
        <f t="shared" si="193"/>
        <v>0</v>
      </c>
      <c r="FD37" s="40">
        <f t="shared" si="193"/>
        <v>0</v>
      </c>
      <c r="FE37" s="40">
        <f t="shared" si="193"/>
        <v>0</v>
      </c>
      <c r="FF37" s="40">
        <f t="shared" si="193"/>
        <v>0</v>
      </c>
      <c r="FG37" s="40">
        <f t="shared" si="193"/>
        <v>0</v>
      </c>
      <c r="FH37" s="40">
        <f t="shared" si="153"/>
        <v>0</v>
      </c>
      <c r="FI37" s="47" t="str">
        <f t="shared" si="141"/>
        <v/>
      </c>
      <c r="FJ37" s="47" t="str">
        <f t="shared" ca="1" si="142"/>
        <v/>
      </c>
    </row>
    <row r="38" spans="1:168" ht="12.75" x14ac:dyDescent="0.2">
      <c r="D38" s="42"/>
      <c r="Q38" s="42"/>
      <c r="R38" s="42"/>
      <c r="AC38" s="589" t="s">
        <v>539</v>
      </c>
      <c r="AF38" s="42"/>
      <c r="AG38" s="42"/>
      <c r="AR38" s="589" t="s">
        <v>539</v>
      </c>
      <c r="AV38" s="42"/>
      <c r="BG38" s="589" t="s">
        <v>539</v>
      </c>
      <c r="BK38" s="42"/>
      <c r="BV38" s="589" t="s">
        <v>539</v>
      </c>
      <c r="BZ38" s="42"/>
      <c r="CK38" s="589" t="s">
        <v>539</v>
      </c>
      <c r="CO38" s="42"/>
      <c r="CZ38" s="589" t="s">
        <v>539</v>
      </c>
      <c r="DD38" s="42"/>
      <c r="DO38" s="589" t="s">
        <v>539</v>
      </c>
      <c r="DS38" s="42"/>
      <c r="ED38" s="589" t="s">
        <v>539</v>
      </c>
      <c r="EH38" s="42"/>
      <c r="ES38" s="589" t="s">
        <v>539</v>
      </c>
      <c r="EW38" s="42"/>
      <c r="FH38" s="589" t="s">
        <v>539</v>
      </c>
    </row>
    <row r="39" spans="1:168" ht="15.75" customHeight="1" thickBot="1" x14ac:dyDescent="0.25">
      <c r="S39" s="1"/>
      <c r="AI39" s="1"/>
      <c r="AY39" s="1"/>
      <c r="BO39" s="1"/>
      <c r="CE39" s="1"/>
      <c r="CU39" s="1"/>
      <c r="DK39" s="1"/>
      <c r="EA39" s="1"/>
      <c r="EQ39" s="1"/>
      <c r="FG39" s="1"/>
    </row>
    <row r="40" spans="1:168" s="199" customFormat="1" ht="4.5" customHeight="1" x14ac:dyDescent="0.2">
      <c r="D40" s="522"/>
      <c r="Q40" s="522"/>
      <c r="R40" s="522"/>
      <c r="AF40" s="522"/>
      <c r="AG40" s="522"/>
      <c r="AV40" s="522"/>
      <c r="BK40" s="522"/>
      <c r="BZ40" s="522"/>
      <c r="CO40" s="522"/>
      <c r="DD40" s="522"/>
      <c r="DS40" s="522"/>
      <c r="EH40" s="522"/>
      <c r="EW40" s="522"/>
    </row>
    <row r="41" spans="1:168" s="560" customFormat="1" ht="15" customHeight="1" x14ac:dyDescent="0.2">
      <c r="A41" s="836" t="s">
        <v>440</v>
      </c>
      <c r="B41" s="836"/>
      <c r="C41" s="836"/>
      <c r="E41" s="198"/>
      <c r="F41" s="198"/>
      <c r="G41" s="198"/>
      <c r="H41" s="198"/>
      <c r="I41" s="198"/>
      <c r="J41" s="198"/>
      <c r="K41" s="198"/>
      <c r="L41" s="198"/>
      <c r="M41" s="198"/>
      <c r="N41" s="198"/>
      <c r="O41" s="7"/>
      <c r="P41" s="826" t="s">
        <v>463</v>
      </c>
      <c r="S41" s="592" t="s">
        <v>476</v>
      </c>
      <c r="T41" s="198"/>
      <c r="U41" s="198"/>
      <c r="V41" s="198"/>
      <c r="W41" s="198"/>
      <c r="X41" s="198"/>
      <c r="Y41" s="198"/>
      <c r="Z41" s="198"/>
      <c r="AA41" s="198"/>
      <c r="AB41" s="198"/>
      <c r="AC41" s="182"/>
      <c r="AD41" s="826" t="s">
        <v>451</v>
      </c>
      <c r="AE41" s="826" t="s">
        <v>452</v>
      </c>
      <c r="AF41" s="577"/>
      <c r="AG41" s="577"/>
      <c r="AH41" s="592" t="s">
        <v>476</v>
      </c>
      <c r="AI41" s="198"/>
      <c r="AJ41" s="198"/>
      <c r="AK41" s="198"/>
      <c r="AL41" s="198"/>
      <c r="AM41" s="198"/>
      <c r="AN41" s="198"/>
      <c r="AO41" s="198"/>
      <c r="AP41" s="198"/>
      <c r="AQ41" s="198"/>
      <c r="AR41" s="182"/>
      <c r="AS41" s="826" t="s">
        <v>450</v>
      </c>
      <c r="AT41" s="826" t="s">
        <v>452</v>
      </c>
      <c r="AU41" s="577"/>
      <c r="AV41" s="577"/>
      <c r="AW41" s="592" t="s">
        <v>476</v>
      </c>
      <c r="AX41" s="198"/>
      <c r="AY41" s="198"/>
      <c r="AZ41" s="198"/>
      <c r="BA41" s="198"/>
      <c r="BB41" s="198"/>
      <c r="BC41" s="198"/>
      <c r="BD41" s="198"/>
      <c r="BE41" s="198"/>
      <c r="BF41" s="198"/>
      <c r="BG41" s="182"/>
      <c r="BH41" s="826" t="s">
        <v>453</v>
      </c>
      <c r="BI41" s="826" t="s">
        <v>452</v>
      </c>
      <c r="BJ41" s="577"/>
      <c r="BK41" s="577"/>
      <c r="BL41" s="592" t="s">
        <v>476</v>
      </c>
      <c r="BM41" s="198"/>
      <c r="BN41" s="198"/>
      <c r="BO41" s="198"/>
      <c r="BP41" s="198"/>
      <c r="BQ41" s="198"/>
      <c r="BR41" s="198"/>
      <c r="BS41" s="198"/>
      <c r="BT41" s="198"/>
      <c r="BU41" s="198"/>
      <c r="BV41" s="182"/>
      <c r="BW41" s="826" t="s">
        <v>454</v>
      </c>
      <c r="BX41" s="826" t="s">
        <v>452</v>
      </c>
      <c r="BY41" s="577"/>
      <c r="BZ41" s="577"/>
      <c r="CA41" s="592" t="s">
        <v>476</v>
      </c>
      <c r="CB41" s="198"/>
      <c r="CC41" s="198"/>
      <c r="CD41" s="198"/>
      <c r="CE41" s="198"/>
      <c r="CF41" s="198"/>
      <c r="CG41" s="198"/>
      <c r="CH41" s="198"/>
      <c r="CI41" s="198"/>
      <c r="CJ41" s="198"/>
      <c r="CK41" s="182"/>
      <c r="CL41" s="826" t="s">
        <v>455</v>
      </c>
      <c r="CM41" s="826" t="s">
        <v>452</v>
      </c>
      <c r="CN41" s="577"/>
      <c r="CO41" s="577"/>
      <c r="CP41" s="592" t="s">
        <v>476</v>
      </c>
      <c r="CQ41" s="198"/>
      <c r="CR41" s="198"/>
      <c r="CS41" s="198"/>
      <c r="CT41" s="198"/>
      <c r="CU41" s="198"/>
      <c r="CV41" s="198"/>
      <c r="CW41" s="198"/>
      <c r="CX41" s="198"/>
      <c r="CY41" s="198"/>
      <c r="CZ41" s="182"/>
      <c r="DA41" s="826" t="s">
        <v>456</v>
      </c>
      <c r="DB41" s="826" t="s">
        <v>452</v>
      </c>
      <c r="DC41" s="577"/>
      <c r="DD41" s="577"/>
      <c r="DE41" s="592" t="s">
        <v>476</v>
      </c>
      <c r="DF41" s="198"/>
      <c r="DG41" s="198"/>
      <c r="DH41" s="198"/>
      <c r="DI41" s="198"/>
      <c r="DJ41" s="198"/>
      <c r="DK41" s="198"/>
      <c r="DL41" s="198"/>
      <c r="DM41" s="198"/>
      <c r="DN41" s="198"/>
      <c r="DO41" s="182"/>
      <c r="DP41" s="826" t="s">
        <v>457</v>
      </c>
      <c r="DQ41" s="826" t="s">
        <v>452</v>
      </c>
      <c r="DR41" s="577"/>
      <c r="DS41" s="577"/>
      <c r="DT41" s="592" t="s">
        <v>476</v>
      </c>
      <c r="DU41" s="198"/>
      <c r="DV41" s="198"/>
      <c r="DW41" s="198"/>
      <c r="DX41" s="198"/>
      <c r="DY41" s="198"/>
      <c r="DZ41" s="198"/>
      <c r="EA41" s="198"/>
      <c r="EB41" s="198"/>
      <c r="EC41" s="198"/>
      <c r="ED41" s="182"/>
      <c r="EE41" s="826" t="s">
        <v>458</v>
      </c>
      <c r="EF41" s="826" t="s">
        <v>452</v>
      </c>
      <c r="EG41" s="577"/>
      <c r="EH41" s="577"/>
      <c r="EI41" s="592" t="s">
        <v>476</v>
      </c>
      <c r="EJ41" s="198"/>
      <c r="EK41" s="198"/>
      <c r="EL41" s="198"/>
      <c r="EM41" s="198"/>
      <c r="EN41" s="198"/>
      <c r="EO41" s="198"/>
      <c r="EP41" s="198"/>
      <c r="EQ41" s="198"/>
      <c r="ER41" s="198"/>
      <c r="ES41" s="182"/>
      <c r="ET41" s="826" t="s">
        <v>459</v>
      </c>
      <c r="EU41" s="826" t="s">
        <v>452</v>
      </c>
      <c r="EV41" s="577"/>
      <c r="EW41" s="577"/>
      <c r="EX41" s="592" t="s">
        <v>476</v>
      </c>
      <c r="EY41" s="198"/>
      <c r="EZ41" s="198"/>
      <c r="FA41" s="198"/>
      <c r="FB41" s="198"/>
      <c r="FC41" s="198"/>
      <c r="FD41" s="198"/>
      <c r="FE41" s="198"/>
      <c r="FF41" s="198"/>
      <c r="FG41" s="198"/>
      <c r="FH41" s="182"/>
      <c r="FI41" s="826" t="s">
        <v>460</v>
      </c>
      <c r="FJ41" s="826" t="s">
        <v>452</v>
      </c>
      <c r="FK41" s="577"/>
      <c r="FL41" s="577"/>
    </row>
    <row r="42" spans="1:168" ht="15" customHeight="1" x14ac:dyDescent="0.2">
      <c r="B42" s="832"/>
      <c r="C42" s="832"/>
      <c r="E42" s="138"/>
      <c r="F42" s="138"/>
      <c r="G42" s="138"/>
      <c r="H42" s="138"/>
      <c r="I42" s="138"/>
      <c r="J42" s="138"/>
      <c r="K42" s="138"/>
      <c r="L42" s="138"/>
      <c r="M42" s="138"/>
      <c r="N42" s="138"/>
      <c r="O42" s="51" t="s">
        <v>1</v>
      </c>
      <c r="P42" s="826"/>
      <c r="S42" s="138"/>
      <c r="T42" s="138"/>
      <c r="U42" s="138"/>
      <c r="V42" s="138"/>
      <c r="W42" s="138"/>
      <c r="X42" s="138"/>
      <c r="Y42" s="138"/>
      <c r="Z42" s="138"/>
      <c r="AA42" s="138"/>
      <c r="AB42" s="138"/>
      <c r="AC42" s="51" t="s">
        <v>1</v>
      </c>
      <c r="AD42" s="826"/>
      <c r="AE42" s="826"/>
      <c r="AH42" s="138"/>
      <c r="AI42" s="138"/>
      <c r="AJ42" s="138"/>
      <c r="AK42" s="138"/>
      <c r="AL42" s="138"/>
      <c r="AM42" s="138"/>
      <c r="AN42" s="138"/>
      <c r="AO42" s="138"/>
      <c r="AP42" s="138"/>
      <c r="AQ42" s="138"/>
      <c r="AR42" s="51" t="s">
        <v>1</v>
      </c>
      <c r="AS42" s="826"/>
      <c r="AT42" s="826"/>
      <c r="AW42" s="138"/>
      <c r="AX42" s="138"/>
      <c r="AY42" s="138"/>
      <c r="AZ42" s="138"/>
      <c r="BA42" s="138"/>
      <c r="BB42" s="138"/>
      <c r="BC42" s="138"/>
      <c r="BD42" s="138"/>
      <c r="BE42" s="138"/>
      <c r="BF42" s="138"/>
      <c r="BG42" s="51" t="s">
        <v>1</v>
      </c>
      <c r="BH42" s="826"/>
      <c r="BI42" s="826"/>
      <c r="BL42" s="138"/>
      <c r="BM42" s="138"/>
      <c r="BN42" s="138"/>
      <c r="BO42" s="138"/>
      <c r="BP42" s="138"/>
      <c r="BQ42" s="138"/>
      <c r="BR42" s="138"/>
      <c r="BS42" s="138"/>
      <c r="BT42" s="138"/>
      <c r="BU42" s="138"/>
      <c r="BV42" s="51" t="s">
        <v>1</v>
      </c>
      <c r="BW42" s="826"/>
      <c r="BX42" s="826"/>
      <c r="CA42" s="138"/>
      <c r="CB42" s="138"/>
      <c r="CC42" s="138"/>
      <c r="CD42" s="138"/>
      <c r="CE42" s="138"/>
      <c r="CF42" s="138"/>
      <c r="CG42" s="138"/>
      <c r="CH42" s="138"/>
      <c r="CI42" s="138"/>
      <c r="CJ42" s="138"/>
      <c r="CK42" s="51" t="s">
        <v>1</v>
      </c>
      <c r="CL42" s="826"/>
      <c r="CM42" s="826"/>
      <c r="CP42" s="138"/>
      <c r="CQ42" s="138"/>
      <c r="CR42" s="138"/>
      <c r="CS42" s="138"/>
      <c r="CT42" s="138"/>
      <c r="CU42" s="138"/>
      <c r="CV42" s="138"/>
      <c r="CW42" s="138"/>
      <c r="CX42" s="138"/>
      <c r="CY42" s="138"/>
      <c r="CZ42" s="51" t="s">
        <v>1</v>
      </c>
      <c r="DA42" s="826"/>
      <c r="DB42" s="826"/>
      <c r="DE42" s="138"/>
      <c r="DF42" s="138"/>
      <c r="DG42" s="138"/>
      <c r="DH42" s="138"/>
      <c r="DI42" s="138"/>
      <c r="DJ42" s="138"/>
      <c r="DK42" s="138"/>
      <c r="DL42" s="138"/>
      <c r="DM42" s="138"/>
      <c r="DN42" s="138"/>
      <c r="DO42" s="51" t="s">
        <v>1</v>
      </c>
      <c r="DP42" s="826"/>
      <c r="DQ42" s="826"/>
      <c r="DT42" s="138"/>
      <c r="DU42" s="138"/>
      <c r="DV42" s="138"/>
      <c r="DW42" s="138"/>
      <c r="DX42" s="138"/>
      <c r="DY42" s="138"/>
      <c r="DZ42" s="138"/>
      <c r="EA42" s="138"/>
      <c r="EB42" s="138"/>
      <c r="EC42" s="138"/>
      <c r="ED42" s="51" t="s">
        <v>1</v>
      </c>
      <c r="EE42" s="826"/>
      <c r="EF42" s="826"/>
      <c r="EI42" s="138"/>
      <c r="EJ42" s="138"/>
      <c r="EK42" s="138"/>
      <c r="EL42" s="138"/>
      <c r="EM42" s="138"/>
      <c r="EN42" s="138"/>
      <c r="EO42" s="138"/>
      <c r="EP42" s="138"/>
      <c r="EQ42" s="138"/>
      <c r="ER42" s="138"/>
      <c r="ES42" s="51" t="s">
        <v>1</v>
      </c>
      <c r="ET42" s="826"/>
      <c r="EU42" s="826"/>
      <c r="EX42" s="138"/>
      <c r="EY42" s="138"/>
      <c r="EZ42" s="138"/>
      <c r="FA42" s="138"/>
      <c r="FB42" s="138"/>
      <c r="FC42" s="138"/>
      <c r="FD42" s="138"/>
      <c r="FE42" s="138"/>
      <c r="FF42" s="138"/>
      <c r="FG42" s="138"/>
      <c r="FH42" s="51" t="s">
        <v>1</v>
      </c>
      <c r="FI42" s="826"/>
      <c r="FJ42" s="826"/>
    </row>
    <row r="43" spans="1:168" x14ac:dyDescent="0.2">
      <c r="B43" s="829" t="str">
        <f>IF('General Information'!B65&lt;&gt;"",'General Information'!B65,"N/A")</f>
        <v>N/A</v>
      </c>
      <c r="C43" s="829"/>
      <c r="E43" s="218">
        <f ca="1">IF(E$7="Actual",OFFSET(E43,0,VLOOKUP(COLUMN(E43),Config!$F$44:$G$52,2,FALSE)-COLUMN($E43)),SUMIF('Budget Details'!$C$9:$C$674,$B43,'Budget Details'!V$9:V$674))</f>
        <v>0</v>
      </c>
      <c r="F43" s="219">
        <f ca="1">IF(F$7="Actual",OFFSET(F43,0,VLOOKUP(COLUMN(F43),Config!$F$44:$G$52,2,FALSE)-COLUMN($E43)),SUMIF('Budget Details'!$C$9:$C$674,$B43,'Budget Details'!W$9:W$674))</f>
        <v>0</v>
      </c>
      <c r="G43" s="219">
        <f ca="1">IF(G$7="Actual",OFFSET(G43,0,VLOOKUP(COLUMN(G43),Config!$F$44:$G$52,2,FALSE)-COLUMN($E43)),SUMIF('Budget Details'!$C$9:$C$674,$B43,'Budget Details'!X$9:X$674))</f>
        <v>0</v>
      </c>
      <c r="H43" s="219">
        <f ca="1">IF(H$7="Actual",OFFSET(H43,0,VLOOKUP(COLUMN(H43),Config!$F$44:$G$52,2,FALSE)-COLUMN($E43)),SUMIF('Budget Details'!$C$9:$C$674,$B43,'Budget Details'!Y$9:Y$674))</f>
        <v>0</v>
      </c>
      <c r="I43" s="219">
        <f ca="1">IF(I$7="Actual",OFFSET(I43,0,VLOOKUP(COLUMN(I43),Config!$F$44:$G$52,2,FALSE)-COLUMN($E43)),SUMIF('Budget Details'!$C$9:$C$674,$B43,'Budget Details'!Z$9:Z$674))</f>
        <v>0</v>
      </c>
      <c r="J43" s="219">
        <f ca="1">IF(J$7="Actual",OFFSET(J43,0,VLOOKUP(COLUMN(J43),Config!$F$44:$G$52,2,FALSE)-COLUMN($E43)),SUMIF('Budget Details'!$C$9:$C$674,$B43,'Budget Details'!AA$9:AA$674))</f>
        <v>0</v>
      </c>
      <c r="K43" s="219">
        <f ca="1">IF(K$7="Actual",OFFSET(K43,0,VLOOKUP(COLUMN(K43),Config!$F$44:$G$52,2,FALSE)-COLUMN($E43)),SUMIF('Budget Details'!$C$9:$C$674,$B43,'Budget Details'!AB$9:AB$674))</f>
        <v>0</v>
      </c>
      <c r="L43" s="219">
        <f ca="1">IF(L$7="Actual",OFFSET(L43,0,VLOOKUP(COLUMN(L43),Config!$F$44:$G$52,2,FALSE)-COLUMN($E43)),SUMIF('Budget Details'!$C$9:$C$674,$B43,'Budget Details'!AC$9:AC$674))</f>
        <v>0</v>
      </c>
      <c r="M43" s="219">
        <f ca="1">IF(M$7="Actual",OFFSET(M43,0,VLOOKUP(COLUMN(M43),Config!$F$44:$G$52,2,FALSE)-COLUMN($E43)),SUMIF('Budget Details'!$C$9:$C$674,$B43,'Budget Details'!AD$9:AD$674))</f>
        <v>0</v>
      </c>
      <c r="N43" s="219">
        <f ca="1">IF(N$7="Actual",OFFSET(N43,0,VLOOKUP(COLUMN(N43),Config!$F$44:$G$52,2,FALSE)-COLUMN($E43)),SUMIF('Budget Details'!$C$9:$C$674,$B43,'Budget Details'!AE$9:AE$674))</f>
        <v>0</v>
      </c>
      <c r="O43" s="219">
        <f ca="1">SUM(E43:N43)</f>
        <v>0</v>
      </c>
      <c r="P43" s="46" t="str">
        <f ca="1">IF(ISERROR(O43/O$63),"",O43/O$63)</f>
        <v/>
      </c>
      <c r="S43" s="246"/>
      <c r="T43" s="50"/>
      <c r="U43" s="50"/>
      <c r="V43" s="50"/>
      <c r="W43" s="50"/>
      <c r="X43" s="50"/>
      <c r="Y43" s="50"/>
      <c r="Z43" s="50"/>
      <c r="AA43" s="50"/>
      <c r="AB43" s="50"/>
      <c r="AC43" s="219">
        <f>SUM(S43:AB43)</f>
        <v>0</v>
      </c>
      <c r="AD43" s="46" t="str">
        <f ca="1">IF(ISERROR(S43/E43),"",(S43/E43)-1)</f>
        <v/>
      </c>
      <c r="AE43" s="46" t="str">
        <f t="shared" ref="AE43:AE63" ca="1" si="194">IF(ISERROR(AC43/$O43),"",(AC43/$O43)-1)</f>
        <v/>
      </c>
      <c r="AH43" s="144">
        <f t="shared" ref="AH43:AH62" si="195">S43</f>
        <v>0</v>
      </c>
      <c r="AI43" s="246"/>
      <c r="AJ43" s="50"/>
      <c r="AK43" s="50"/>
      <c r="AL43" s="50"/>
      <c r="AM43" s="50"/>
      <c r="AN43" s="50"/>
      <c r="AO43" s="50"/>
      <c r="AP43" s="50"/>
      <c r="AQ43" s="50"/>
      <c r="AR43" s="219">
        <f>SUM(AH43:AQ43)</f>
        <v>0</v>
      </c>
      <c r="AS43" s="46" t="str">
        <f t="shared" ref="AS43:AS63" si="196">IF(ISERROR(AI43/T43),"",(AI43/T43)-1)</f>
        <v/>
      </c>
      <c r="AT43" s="46" t="str">
        <f t="shared" ref="AT43:AT63" ca="1" si="197">IF(ISERROR(AR43/$O43),"",(AR43/$O43)-1)</f>
        <v/>
      </c>
      <c r="AW43" s="144">
        <f t="shared" ref="AW43:AW62" si="198">AH43</f>
        <v>0</v>
      </c>
      <c r="AX43" s="166">
        <f t="shared" ref="AX43:AX62" si="199">AI43</f>
        <v>0</v>
      </c>
      <c r="AY43" s="246"/>
      <c r="AZ43" s="50"/>
      <c r="BA43" s="50"/>
      <c r="BB43" s="50"/>
      <c r="BC43" s="50"/>
      <c r="BD43" s="50"/>
      <c r="BE43" s="50"/>
      <c r="BF43" s="50"/>
      <c r="BG43" s="219">
        <f>SUM(AW43:BF43)</f>
        <v>0</v>
      </c>
      <c r="BH43" s="46" t="str">
        <f t="shared" ref="BH43:BH63" si="200">IF(ISERROR(AY43/AJ43),"",(AY43/AJ43)-1)</f>
        <v/>
      </c>
      <c r="BI43" s="46" t="str">
        <f t="shared" ref="BI43:BI63" ca="1" si="201">IF(ISERROR(BG43/$O43),"",(BG43/$O43)-1)</f>
        <v/>
      </c>
      <c r="BL43" s="144">
        <f t="shared" ref="BL43:BL62" si="202">AW43</f>
        <v>0</v>
      </c>
      <c r="BM43" s="166">
        <f t="shared" ref="BM43:BM62" si="203">AX43</f>
        <v>0</v>
      </c>
      <c r="BN43" s="166">
        <f t="shared" ref="BN43:BN62" si="204">AY43</f>
        <v>0</v>
      </c>
      <c r="BO43" s="246"/>
      <c r="BP43" s="50"/>
      <c r="BQ43" s="50"/>
      <c r="BR43" s="50"/>
      <c r="BS43" s="50"/>
      <c r="BT43" s="50"/>
      <c r="BU43" s="50"/>
      <c r="BV43" s="219">
        <f>SUM(BL43:BU43)</f>
        <v>0</v>
      </c>
      <c r="BW43" s="46" t="str">
        <f t="shared" ref="BW43:BW63" si="205">IF(ISERROR(BO43/AZ43),"",(BO43/AZ43)-1)</f>
        <v/>
      </c>
      <c r="BX43" s="46" t="str">
        <f t="shared" ref="BX43:BX63" ca="1" si="206">IF(ISERROR(BV43/$O43),"",(BV43/$O43)-1)</f>
        <v/>
      </c>
      <c r="CA43" s="144">
        <f t="shared" ref="CA43:CA62" si="207">BL43</f>
        <v>0</v>
      </c>
      <c r="CB43" s="166">
        <f t="shared" ref="CB43:CB62" si="208">BM43</f>
        <v>0</v>
      </c>
      <c r="CC43" s="166">
        <f t="shared" ref="CC43:CC62" si="209">BN43</f>
        <v>0</v>
      </c>
      <c r="CD43" s="166">
        <f t="shared" ref="CD43:CD62" si="210">BO43</f>
        <v>0</v>
      </c>
      <c r="CE43" s="246"/>
      <c r="CF43" s="50"/>
      <c r="CG43" s="50"/>
      <c r="CH43" s="50"/>
      <c r="CI43" s="50"/>
      <c r="CJ43" s="50"/>
      <c r="CK43" s="219">
        <f>SUM(CA43:CJ43)</f>
        <v>0</v>
      </c>
      <c r="CL43" s="46" t="str">
        <f t="shared" ref="CL43:CL63" si="211">IF(ISERROR(CE43/BP43),"",(CE43/BP43)-1)</f>
        <v/>
      </c>
      <c r="CM43" s="46" t="str">
        <f t="shared" ref="CM43:CM63" ca="1" si="212">IF(ISERROR(CK43/$O43),"",(CK43/$O43)-1)</f>
        <v/>
      </c>
      <c r="CP43" s="144">
        <f t="shared" ref="CP43:CP62" si="213">CA43</f>
        <v>0</v>
      </c>
      <c r="CQ43" s="166">
        <f t="shared" ref="CQ43:CQ62" si="214">CB43</f>
        <v>0</v>
      </c>
      <c r="CR43" s="166">
        <f t="shared" ref="CR43:CR62" si="215">CC43</f>
        <v>0</v>
      </c>
      <c r="CS43" s="166">
        <f t="shared" ref="CS43:CS62" si="216">CD43</f>
        <v>0</v>
      </c>
      <c r="CT43" s="166">
        <f t="shared" ref="CT43:CT62" si="217">CE43</f>
        <v>0</v>
      </c>
      <c r="CU43" s="246"/>
      <c r="CV43" s="50"/>
      <c r="CW43" s="50"/>
      <c r="CX43" s="50"/>
      <c r="CY43" s="50"/>
      <c r="CZ43" s="219">
        <f>SUM(CP43:CY43)</f>
        <v>0</v>
      </c>
      <c r="DA43" s="46" t="str">
        <f t="shared" ref="DA43:DA63" si="218">IF(ISERROR(CU43/CF43),"",(CU43/CF43)-1)</f>
        <v/>
      </c>
      <c r="DB43" s="46" t="str">
        <f t="shared" ref="DB43:DB63" ca="1" si="219">IF(ISERROR(CZ43/$O43),"",(CZ43/$O43)-1)</f>
        <v/>
      </c>
      <c r="DE43" s="144">
        <f t="shared" ref="DE43:DE62" si="220">CP43</f>
        <v>0</v>
      </c>
      <c r="DF43" s="166">
        <f t="shared" ref="DF43:DF62" si="221">CQ43</f>
        <v>0</v>
      </c>
      <c r="DG43" s="166">
        <f t="shared" ref="DG43:DG62" si="222">CR43</f>
        <v>0</v>
      </c>
      <c r="DH43" s="166">
        <f t="shared" ref="DH43:DH62" si="223">CS43</f>
        <v>0</v>
      </c>
      <c r="DI43" s="166">
        <f t="shared" ref="DI43:DI62" si="224">CT43</f>
        <v>0</v>
      </c>
      <c r="DJ43" s="166">
        <f t="shared" ref="DJ43:DJ62" si="225">CU43</f>
        <v>0</v>
      </c>
      <c r="DK43" s="246"/>
      <c r="DL43" s="50"/>
      <c r="DM43" s="50"/>
      <c r="DN43" s="50"/>
      <c r="DO43" s="219">
        <f>SUM(DE43:DN43)</f>
        <v>0</v>
      </c>
      <c r="DP43" s="46" t="str">
        <f t="shared" ref="DP43:DP63" si="226">IF(ISERROR(DK43/CV43),"",(DK43/CV43)-1)</f>
        <v/>
      </c>
      <c r="DQ43" s="46" t="str">
        <f t="shared" ref="DQ43:DQ63" ca="1" si="227">IF(ISERROR(DO43/$O43),"",(DO43/$O43)-1)</f>
        <v/>
      </c>
      <c r="DT43" s="144">
        <f t="shared" ref="DT43:DT62" si="228">DE43</f>
        <v>0</v>
      </c>
      <c r="DU43" s="166">
        <f t="shared" ref="DU43:DU62" si="229">DF43</f>
        <v>0</v>
      </c>
      <c r="DV43" s="166">
        <f t="shared" ref="DV43:DV62" si="230">DG43</f>
        <v>0</v>
      </c>
      <c r="DW43" s="166">
        <f t="shared" ref="DW43:DW62" si="231">DH43</f>
        <v>0</v>
      </c>
      <c r="DX43" s="166">
        <f t="shared" ref="DX43:DX62" si="232">DI43</f>
        <v>0</v>
      </c>
      <c r="DY43" s="166">
        <f t="shared" ref="DY43:DY62" si="233">DJ43</f>
        <v>0</v>
      </c>
      <c r="DZ43" s="166">
        <f t="shared" ref="DZ43:DZ62" si="234">DK43</f>
        <v>0</v>
      </c>
      <c r="EA43" s="246"/>
      <c r="EB43" s="50"/>
      <c r="EC43" s="50"/>
      <c r="ED43" s="219">
        <f>SUM(DT43:EC43)</f>
        <v>0</v>
      </c>
      <c r="EE43" s="46" t="str">
        <f t="shared" ref="EE43:EE63" si="235">IF(ISERROR(EA43/DL43),"",(EA43/DL43)-1)</f>
        <v/>
      </c>
      <c r="EF43" s="46" t="str">
        <f t="shared" ref="EF43:EF63" ca="1" si="236">IF(ISERROR(ED43/$O43),"",(ED43/$O43)-1)</f>
        <v/>
      </c>
      <c r="EI43" s="144">
        <f t="shared" ref="EI43:EI62" si="237">DT43</f>
        <v>0</v>
      </c>
      <c r="EJ43" s="166">
        <f t="shared" ref="EJ43:EJ62" si="238">DU43</f>
        <v>0</v>
      </c>
      <c r="EK43" s="166">
        <f t="shared" ref="EK43:EK62" si="239">DV43</f>
        <v>0</v>
      </c>
      <c r="EL43" s="166">
        <f t="shared" ref="EL43:EL62" si="240">DW43</f>
        <v>0</v>
      </c>
      <c r="EM43" s="166">
        <f t="shared" ref="EM43:EM62" si="241">DX43</f>
        <v>0</v>
      </c>
      <c r="EN43" s="166">
        <f t="shared" ref="EN43:EN62" si="242">DY43</f>
        <v>0</v>
      </c>
      <c r="EO43" s="166">
        <f t="shared" ref="EO43:EO62" si="243">DZ43</f>
        <v>0</v>
      </c>
      <c r="EP43" s="166">
        <f t="shared" ref="EP43:EP62" si="244">EA43</f>
        <v>0</v>
      </c>
      <c r="EQ43" s="246"/>
      <c r="ER43" s="50"/>
      <c r="ES43" s="219">
        <f>SUM(EI43:ER43)</f>
        <v>0</v>
      </c>
      <c r="ET43" s="46" t="str">
        <f t="shared" ref="ET43:ET63" si="245">IF(ISERROR(EQ43/EB43),"",(EQ43/EB43)-1)</f>
        <v/>
      </c>
      <c r="EU43" s="46" t="str">
        <f t="shared" ref="EU43:EU63" ca="1" si="246">IF(ISERROR(ES43/$O43),"",(ES43/$O43)-1)</f>
        <v/>
      </c>
      <c r="EX43" s="144">
        <f t="shared" ref="EX43:EX62" si="247">EI43</f>
        <v>0</v>
      </c>
      <c r="EY43" s="166">
        <f t="shared" ref="EY43:EY62" si="248">EJ43</f>
        <v>0</v>
      </c>
      <c r="EZ43" s="166">
        <f t="shared" ref="EZ43:EZ62" si="249">EK43</f>
        <v>0</v>
      </c>
      <c r="FA43" s="166">
        <f t="shared" ref="FA43:FA62" si="250">EL43</f>
        <v>0</v>
      </c>
      <c r="FB43" s="166">
        <f t="shared" ref="FB43:FB62" si="251">EM43</f>
        <v>0</v>
      </c>
      <c r="FC43" s="166">
        <f t="shared" ref="FC43:FC62" si="252">EN43</f>
        <v>0</v>
      </c>
      <c r="FD43" s="166">
        <f t="shared" ref="FD43:FD62" si="253">EO43</f>
        <v>0</v>
      </c>
      <c r="FE43" s="166">
        <f t="shared" ref="FE43:FE62" si="254">EP43</f>
        <v>0</v>
      </c>
      <c r="FF43" s="166">
        <f t="shared" ref="FF43:FF62" si="255">EQ43</f>
        <v>0</v>
      </c>
      <c r="FG43" s="246"/>
      <c r="FH43" s="219">
        <f>SUM(EX43:FG43)</f>
        <v>0</v>
      </c>
      <c r="FI43" s="46" t="str">
        <f t="shared" ref="FI43:FI63" si="256">IF(ISERROR(FG43/ER43),"",(FG43/ER43)-1)</f>
        <v/>
      </c>
      <c r="FJ43" s="46" t="str">
        <f t="shared" ref="FJ43:FJ63" ca="1" si="257">IF(ISERROR(FH43/$O43),"",(FH43/$O43)-1)</f>
        <v/>
      </c>
    </row>
    <row r="44" spans="1:168" x14ac:dyDescent="0.2">
      <c r="B44" s="829" t="str">
        <f>IF('General Information'!B66&lt;&gt;"",'General Information'!B66,"N/A")</f>
        <v>N/A</v>
      </c>
      <c r="C44" s="829"/>
      <c r="E44" s="4">
        <f ca="1">IF(E$7="Actual",OFFSET(E44,0,VLOOKUP(COLUMN(E44),Config!$F$44:$G$52,2,FALSE)-COLUMN($E44)),SUMIF('Budget Details'!$C$9:$C$674,$B44,'Budget Details'!V$9:V$674))</f>
        <v>0</v>
      </c>
      <c r="F44" s="48">
        <f ca="1">IF(F$7="Actual",OFFSET(F44,0,VLOOKUP(COLUMN(F44),Config!$F$44:$G$52,2,FALSE)-COLUMN($E44)),SUMIF('Budget Details'!$C$9:$C$674,$B44,'Budget Details'!W$9:W$674))</f>
        <v>0</v>
      </c>
      <c r="G44" s="48">
        <f ca="1">IF(G$7="Actual",OFFSET(G44,0,VLOOKUP(COLUMN(G44),Config!$F$44:$G$52,2,FALSE)-COLUMN($E44)),SUMIF('Budget Details'!$C$9:$C$674,$B44,'Budget Details'!X$9:X$674))</f>
        <v>0</v>
      </c>
      <c r="H44" s="48">
        <f ca="1">IF(H$7="Actual",OFFSET(H44,0,VLOOKUP(COLUMN(H44),Config!$F$44:$G$52,2,FALSE)-COLUMN($E44)),SUMIF('Budget Details'!$C$9:$C$674,$B44,'Budget Details'!Y$9:Y$674))</f>
        <v>0</v>
      </c>
      <c r="I44" s="48">
        <f ca="1">IF(I$7="Actual",OFFSET(I44,0,VLOOKUP(COLUMN(I44),Config!$F$44:$G$52,2,FALSE)-COLUMN($E44)),SUMIF('Budget Details'!$C$9:$C$674,$B44,'Budget Details'!Z$9:Z$674))</f>
        <v>0</v>
      </c>
      <c r="J44" s="48">
        <f ca="1">IF(J$7="Actual",OFFSET(J44,0,VLOOKUP(COLUMN(J44),Config!$F$44:$G$52,2,FALSE)-COLUMN($E44)),SUMIF('Budget Details'!$C$9:$C$674,$B44,'Budget Details'!AA$9:AA$674))</f>
        <v>0</v>
      </c>
      <c r="K44" s="48">
        <f ca="1">IF(K$7="Actual",OFFSET(K44,0,VLOOKUP(COLUMN(K44),Config!$F$44:$G$52,2,FALSE)-COLUMN($E44)),SUMIF('Budget Details'!$C$9:$C$674,$B44,'Budget Details'!AB$9:AB$674))</f>
        <v>0</v>
      </c>
      <c r="L44" s="48">
        <f ca="1">IF(L$7="Actual",OFFSET(L44,0,VLOOKUP(COLUMN(L44),Config!$F$44:$G$52,2,FALSE)-COLUMN($E44)),SUMIF('Budget Details'!$C$9:$C$674,$B44,'Budget Details'!AC$9:AC$674))</f>
        <v>0</v>
      </c>
      <c r="M44" s="48">
        <f ca="1">IF(M$7="Actual",OFFSET(M44,0,VLOOKUP(COLUMN(M44),Config!$F$44:$G$52,2,FALSE)-COLUMN($E44)),SUMIF('Budget Details'!$C$9:$C$674,$B44,'Budget Details'!AD$9:AD$674))</f>
        <v>0</v>
      </c>
      <c r="N44" s="48">
        <f ca="1">IF(N$7="Actual",OFFSET(N44,0,VLOOKUP(COLUMN(N44),Config!$F$44:$G$52,2,FALSE)-COLUMN($E44)),SUMIF('Budget Details'!$C$9:$C$674,$B44,'Budget Details'!AE$9:AE$674))</f>
        <v>0</v>
      </c>
      <c r="O44" s="48">
        <f t="shared" ref="O44" ca="1" si="258">SUM(E44:N44)</f>
        <v>0</v>
      </c>
      <c r="P44" s="46" t="str">
        <f ca="1">IF(ISERROR(O44/O$63),"",O44/O$63)</f>
        <v/>
      </c>
      <c r="S44" s="246"/>
      <c r="T44" s="32"/>
      <c r="U44" s="32"/>
      <c r="V44" s="32"/>
      <c r="W44" s="32"/>
      <c r="X44" s="32"/>
      <c r="Y44" s="32"/>
      <c r="Z44" s="32"/>
      <c r="AA44" s="32"/>
      <c r="AB44" s="32"/>
      <c r="AC44" s="48">
        <f t="shared" ref="AC44:AC63" si="259">SUM(S44:AB44)</f>
        <v>0</v>
      </c>
      <c r="AD44" s="46" t="str">
        <f t="shared" ref="AD44:AD63" ca="1" si="260">IF(ISERROR(S44/E44),"",(S44/E44)-1)</f>
        <v/>
      </c>
      <c r="AE44" s="46" t="str">
        <f t="shared" ca="1" si="194"/>
        <v/>
      </c>
      <c r="AH44" s="145">
        <f t="shared" si="195"/>
        <v>0</v>
      </c>
      <c r="AI44" s="246"/>
      <c r="AJ44" s="32"/>
      <c r="AK44" s="32"/>
      <c r="AL44" s="32"/>
      <c r="AM44" s="32"/>
      <c r="AN44" s="32"/>
      <c r="AO44" s="32"/>
      <c r="AP44" s="32"/>
      <c r="AQ44" s="32"/>
      <c r="AR44" s="48">
        <f t="shared" ref="AR44:AR63" si="261">SUM(AH44:AQ44)</f>
        <v>0</v>
      </c>
      <c r="AS44" s="46" t="str">
        <f t="shared" si="196"/>
        <v/>
      </c>
      <c r="AT44" s="46" t="str">
        <f t="shared" ca="1" si="197"/>
        <v/>
      </c>
      <c r="AW44" s="145">
        <f t="shared" si="198"/>
        <v>0</v>
      </c>
      <c r="AX44" s="167">
        <f t="shared" si="199"/>
        <v>0</v>
      </c>
      <c r="AY44" s="246"/>
      <c r="AZ44" s="32"/>
      <c r="BA44" s="32"/>
      <c r="BB44" s="32"/>
      <c r="BC44" s="32"/>
      <c r="BD44" s="32"/>
      <c r="BE44" s="32"/>
      <c r="BF44" s="32"/>
      <c r="BG44" s="48">
        <f t="shared" ref="BG44:BG63" si="262">SUM(AW44:BF44)</f>
        <v>0</v>
      </c>
      <c r="BH44" s="46" t="str">
        <f t="shared" si="200"/>
        <v/>
      </c>
      <c r="BI44" s="46" t="str">
        <f t="shared" ca="1" si="201"/>
        <v/>
      </c>
      <c r="BL44" s="145">
        <f t="shared" si="202"/>
        <v>0</v>
      </c>
      <c r="BM44" s="167">
        <f t="shared" si="203"/>
        <v>0</v>
      </c>
      <c r="BN44" s="167">
        <f t="shared" si="204"/>
        <v>0</v>
      </c>
      <c r="BO44" s="246"/>
      <c r="BP44" s="32"/>
      <c r="BQ44" s="32"/>
      <c r="BR44" s="32"/>
      <c r="BS44" s="32"/>
      <c r="BT44" s="32"/>
      <c r="BU44" s="32"/>
      <c r="BV44" s="48">
        <f t="shared" ref="BV44:BV63" si="263">SUM(BL44:BU44)</f>
        <v>0</v>
      </c>
      <c r="BW44" s="46" t="str">
        <f t="shared" si="205"/>
        <v/>
      </c>
      <c r="BX44" s="46" t="str">
        <f t="shared" ca="1" si="206"/>
        <v/>
      </c>
      <c r="CA44" s="145">
        <f t="shared" si="207"/>
        <v>0</v>
      </c>
      <c r="CB44" s="167">
        <f t="shared" si="208"/>
        <v>0</v>
      </c>
      <c r="CC44" s="167">
        <f t="shared" si="209"/>
        <v>0</v>
      </c>
      <c r="CD44" s="167">
        <f t="shared" si="210"/>
        <v>0</v>
      </c>
      <c r="CE44" s="246"/>
      <c r="CF44" s="32"/>
      <c r="CG44" s="32"/>
      <c r="CH44" s="32"/>
      <c r="CI44" s="32"/>
      <c r="CJ44" s="32"/>
      <c r="CK44" s="48">
        <f t="shared" ref="CK44:CK63" si="264">SUM(CA44:CJ44)</f>
        <v>0</v>
      </c>
      <c r="CL44" s="46" t="str">
        <f t="shared" si="211"/>
        <v/>
      </c>
      <c r="CM44" s="46" t="str">
        <f t="shared" ca="1" si="212"/>
        <v/>
      </c>
      <c r="CP44" s="145">
        <f t="shared" si="213"/>
        <v>0</v>
      </c>
      <c r="CQ44" s="167">
        <f t="shared" si="214"/>
        <v>0</v>
      </c>
      <c r="CR44" s="167">
        <f t="shared" si="215"/>
        <v>0</v>
      </c>
      <c r="CS44" s="167">
        <f t="shared" si="216"/>
        <v>0</v>
      </c>
      <c r="CT44" s="167">
        <f t="shared" si="217"/>
        <v>0</v>
      </c>
      <c r="CU44" s="246"/>
      <c r="CV44" s="32"/>
      <c r="CW44" s="32"/>
      <c r="CX44" s="32"/>
      <c r="CY44" s="32"/>
      <c r="CZ44" s="48">
        <f t="shared" ref="CZ44:CZ63" si="265">SUM(CP44:CY44)</f>
        <v>0</v>
      </c>
      <c r="DA44" s="46" t="str">
        <f t="shared" si="218"/>
        <v/>
      </c>
      <c r="DB44" s="46" t="str">
        <f t="shared" ca="1" si="219"/>
        <v/>
      </c>
      <c r="DE44" s="145">
        <f t="shared" si="220"/>
        <v>0</v>
      </c>
      <c r="DF44" s="167">
        <f t="shared" si="221"/>
        <v>0</v>
      </c>
      <c r="DG44" s="167">
        <f t="shared" si="222"/>
        <v>0</v>
      </c>
      <c r="DH44" s="167">
        <f t="shared" si="223"/>
        <v>0</v>
      </c>
      <c r="DI44" s="167">
        <f t="shared" si="224"/>
        <v>0</v>
      </c>
      <c r="DJ44" s="167">
        <f t="shared" si="225"/>
        <v>0</v>
      </c>
      <c r="DK44" s="246"/>
      <c r="DL44" s="32"/>
      <c r="DM44" s="32"/>
      <c r="DN44" s="32"/>
      <c r="DO44" s="48">
        <f t="shared" ref="DO44:DO63" si="266">SUM(DE44:DN44)</f>
        <v>0</v>
      </c>
      <c r="DP44" s="46" t="str">
        <f t="shared" si="226"/>
        <v/>
      </c>
      <c r="DQ44" s="46" t="str">
        <f t="shared" ca="1" si="227"/>
        <v/>
      </c>
      <c r="DT44" s="145">
        <f t="shared" si="228"/>
        <v>0</v>
      </c>
      <c r="DU44" s="167">
        <f t="shared" si="229"/>
        <v>0</v>
      </c>
      <c r="DV44" s="167">
        <f t="shared" si="230"/>
        <v>0</v>
      </c>
      <c r="DW44" s="167">
        <f t="shared" si="231"/>
        <v>0</v>
      </c>
      <c r="DX44" s="167">
        <f t="shared" si="232"/>
        <v>0</v>
      </c>
      <c r="DY44" s="167">
        <f t="shared" si="233"/>
        <v>0</v>
      </c>
      <c r="DZ44" s="167">
        <f t="shared" si="234"/>
        <v>0</v>
      </c>
      <c r="EA44" s="246"/>
      <c r="EB44" s="32"/>
      <c r="EC44" s="32"/>
      <c r="ED44" s="48">
        <f t="shared" ref="ED44:ED63" si="267">SUM(DT44:EC44)</f>
        <v>0</v>
      </c>
      <c r="EE44" s="46" t="str">
        <f t="shared" si="235"/>
        <v/>
      </c>
      <c r="EF44" s="46" t="str">
        <f t="shared" ca="1" si="236"/>
        <v/>
      </c>
      <c r="EI44" s="145">
        <f t="shared" si="237"/>
        <v>0</v>
      </c>
      <c r="EJ44" s="167">
        <f t="shared" si="238"/>
        <v>0</v>
      </c>
      <c r="EK44" s="167">
        <f t="shared" si="239"/>
        <v>0</v>
      </c>
      <c r="EL44" s="167">
        <f t="shared" si="240"/>
        <v>0</v>
      </c>
      <c r="EM44" s="167">
        <f t="shared" si="241"/>
        <v>0</v>
      </c>
      <c r="EN44" s="167">
        <f t="shared" si="242"/>
        <v>0</v>
      </c>
      <c r="EO44" s="167">
        <f t="shared" si="243"/>
        <v>0</v>
      </c>
      <c r="EP44" s="167">
        <f t="shared" si="244"/>
        <v>0</v>
      </c>
      <c r="EQ44" s="246"/>
      <c r="ER44" s="32"/>
      <c r="ES44" s="48">
        <f t="shared" ref="ES44:ES63" si="268">SUM(EI44:ER44)</f>
        <v>0</v>
      </c>
      <c r="ET44" s="46" t="str">
        <f t="shared" si="245"/>
        <v/>
      </c>
      <c r="EU44" s="46" t="str">
        <f t="shared" ca="1" si="246"/>
        <v/>
      </c>
      <c r="EX44" s="145">
        <f t="shared" si="247"/>
        <v>0</v>
      </c>
      <c r="EY44" s="167">
        <f t="shared" si="248"/>
        <v>0</v>
      </c>
      <c r="EZ44" s="167">
        <f t="shared" si="249"/>
        <v>0</v>
      </c>
      <c r="FA44" s="167">
        <f t="shared" si="250"/>
        <v>0</v>
      </c>
      <c r="FB44" s="167">
        <f t="shared" si="251"/>
        <v>0</v>
      </c>
      <c r="FC44" s="167">
        <f t="shared" si="252"/>
        <v>0</v>
      </c>
      <c r="FD44" s="167">
        <f t="shared" si="253"/>
        <v>0</v>
      </c>
      <c r="FE44" s="167">
        <f t="shared" si="254"/>
        <v>0</v>
      </c>
      <c r="FF44" s="167">
        <f t="shared" si="255"/>
        <v>0</v>
      </c>
      <c r="FG44" s="246"/>
      <c r="FH44" s="48">
        <f t="shared" ref="FH44:FH63" si="269">SUM(EX44:FG44)</f>
        <v>0</v>
      </c>
      <c r="FI44" s="46" t="str">
        <f t="shared" si="256"/>
        <v/>
      </c>
      <c r="FJ44" s="46" t="str">
        <f t="shared" ca="1" si="257"/>
        <v/>
      </c>
    </row>
    <row r="45" spans="1:168" x14ac:dyDescent="0.2">
      <c r="B45" s="829" t="str">
        <f>IF('General Information'!B67&lt;&gt;"",'General Information'!B67,"N/A")</f>
        <v>N/A</v>
      </c>
      <c r="C45" s="829"/>
      <c r="E45" s="4">
        <f ca="1">IF(E$7="Actual",OFFSET(E45,0,VLOOKUP(COLUMN(E45),Config!$F$44:$G$52,2,FALSE)-COLUMN($E45)),SUMIF('Budget Details'!$C$9:$C$674,$B45,'Budget Details'!V$9:V$674))</f>
        <v>0</v>
      </c>
      <c r="F45" s="48">
        <f ca="1">IF(F$7="Actual",OFFSET(F45,0,VLOOKUP(COLUMN(F45),Config!$F$44:$G$52,2,FALSE)-COLUMN($E45)),SUMIF('Budget Details'!$C$9:$C$674,$B45,'Budget Details'!W$9:W$674))</f>
        <v>0</v>
      </c>
      <c r="G45" s="48">
        <f ca="1">IF(G$7="Actual",OFFSET(G45,0,VLOOKUP(COLUMN(G45),Config!$F$44:$G$52,2,FALSE)-COLUMN($E45)),SUMIF('Budget Details'!$C$9:$C$674,$B45,'Budget Details'!X$9:X$674))</f>
        <v>0</v>
      </c>
      <c r="H45" s="48">
        <f ca="1">IF(H$7="Actual",OFFSET(H45,0,VLOOKUP(COLUMN(H45),Config!$F$44:$G$52,2,FALSE)-COLUMN($E45)),SUMIF('Budget Details'!$C$9:$C$674,$B45,'Budget Details'!Y$9:Y$674))</f>
        <v>0</v>
      </c>
      <c r="I45" s="48">
        <f ca="1">IF(I$7="Actual",OFFSET(I45,0,VLOOKUP(COLUMN(I45),Config!$F$44:$G$52,2,FALSE)-COLUMN($E45)),SUMIF('Budget Details'!$C$9:$C$674,$B45,'Budget Details'!Z$9:Z$674))</f>
        <v>0</v>
      </c>
      <c r="J45" s="48">
        <f ca="1">IF(J$7="Actual",OFFSET(J45,0,VLOOKUP(COLUMN(J45),Config!$F$44:$G$52,2,FALSE)-COLUMN($E45)),SUMIF('Budget Details'!$C$9:$C$674,$B45,'Budget Details'!AA$9:AA$674))</f>
        <v>0</v>
      </c>
      <c r="K45" s="48">
        <f ca="1">IF(K$7="Actual",OFFSET(K45,0,VLOOKUP(COLUMN(K45),Config!$F$44:$G$52,2,FALSE)-COLUMN($E45)),SUMIF('Budget Details'!$C$9:$C$674,$B45,'Budget Details'!AB$9:AB$674))</f>
        <v>0</v>
      </c>
      <c r="L45" s="48">
        <f ca="1">IF(L$7="Actual",OFFSET(L45,0,VLOOKUP(COLUMN(L45),Config!$F$44:$G$52,2,FALSE)-COLUMN($E45)),SUMIF('Budget Details'!$C$9:$C$674,$B45,'Budget Details'!AC$9:AC$674))</f>
        <v>0</v>
      </c>
      <c r="M45" s="48">
        <f ca="1">IF(M$7="Actual",OFFSET(M45,0,VLOOKUP(COLUMN(M45),Config!$F$44:$G$52,2,FALSE)-COLUMN($E45)),SUMIF('Budget Details'!$C$9:$C$674,$B45,'Budget Details'!AD$9:AD$674))</f>
        <v>0</v>
      </c>
      <c r="N45" s="48">
        <f ca="1">IF(N$7="Actual",OFFSET(N45,0,VLOOKUP(COLUMN(N45),Config!$F$44:$G$52,2,FALSE)-COLUMN($E45)),SUMIF('Budget Details'!$C$9:$C$674,$B45,'Budget Details'!AE$9:AE$674))</f>
        <v>0</v>
      </c>
      <c r="O45" s="48">
        <f t="shared" ref="O45:O62" ca="1" si="270">SUM(E45:N45)</f>
        <v>0</v>
      </c>
      <c r="P45" s="46" t="str">
        <f t="shared" ref="P45:P62" ca="1" si="271">IF(ISERROR(O45/O$63),"",O45/O$63)</f>
        <v/>
      </c>
      <c r="S45" s="246"/>
      <c r="T45" s="32"/>
      <c r="U45" s="32"/>
      <c r="V45" s="32"/>
      <c r="W45" s="32"/>
      <c r="X45" s="32"/>
      <c r="Y45" s="32"/>
      <c r="Z45" s="32"/>
      <c r="AA45" s="32"/>
      <c r="AB45" s="32"/>
      <c r="AC45" s="48">
        <f t="shared" ref="AC45:AC62" si="272">SUM(S45:AB45)</f>
        <v>0</v>
      </c>
      <c r="AD45" s="46" t="str">
        <f t="shared" ca="1" si="260"/>
        <v/>
      </c>
      <c r="AE45" s="46" t="str">
        <f t="shared" ca="1" si="194"/>
        <v/>
      </c>
      <c r="AH45" s="145">
        <f t="shared" si="195"/>
        <v>0</v>
      </c>
      <c r="AI45" s="246"/>
      <c r="AJ45" s="32"/>
      <c r="AK45" s="32"/>
      <c r="AL45" s="32"/>
      <c r="AM45" s="32"/>
      <c r="AN45" s="32"/>
      <c r="AO45" s="32"/>
      <c r="AP45" s="32"/>
      <c r="AQ45" s="32"/>
      <c r="AR45" s="48">
        <f t="shared" ref="AR45:AR62" si="273">SUM(AH45:AQ45)</f>
        <v>0</v>
      </c>
      <c r="AS45" s="46" t="str">
        <f t="shared" si="196"/>
        <v/>
      </c>
      <c r="AT45" s="46" t="str">
        <f t="shared" ca="1" si="197"/>
        <v/>
      </c>
      <c r="AW45" s="145">
        <f t="shared" si="198"/>
        <v>0</v>
      </c>
      <c r="AX45" s="167">
        <f t="shared" si="199"/>
        <v>0</v>
      </c>
      <c r="AY45" s="246"/>
      <c r="AZ45" s="32"/>
      <c r="BA45" s="32"/>
      <c r="BB45" s="32"/>
      <c r="BC45" s="32"/>
      <c r="BD45" s="32"/>
      <c r="BE45" s="32"/>
      <c r="BF45" s="32"/>
      <c r="BG45" s="48">
        <f t="shared" ref="BG45:BG62" si="274">SUM(AW45:BF45)</f>
        <v>0</v>
      </c>
      <c r="BH45" s="46" t="str">
        <f t="shared" si="200"/>
        <v/>
      </c>
      <c r="BI45" s="46" t="str">
        <f t="shared" ca="1" si="201"/>
        <v/>
      </c>
      <c r="BL45" s="145">
        <f t="shared" si="202"/>
        <v>0</v>
      </c>
      <c r="BM45" s="167">
        <f t="shared" si="203"/>
        <v>0</v>
      </c>
      <c r="BN45" s="167">
        <f t="shared" si="204"/>
        <v>0</v>
      </c>
      <c r="BO45" s="246"/>
      <c r="BP45" s="32"/>
      <c r="BQ45" s="32"/>
      <c r="BR45" s="32"/>
      <c r="BS45" s="32"/>
      <c r="BT45" s="32"/>
      <c r="BU45" s="32"/>
      <c r="BV45" s="48">
        <f t="shared" ref="BV45:BV62" si="275">SUM(BL45:BU45)</f>
        <v>0</v>
      </c>
      <c r="BW45" s="46" t="str">
        <f t="shared" si="205"/>
        <v/>
      </c>
      <c r="BX45" s="46" t="str">
        <f t="shared" ca="1" si="206"/>
        <v/>
      </c>
      <c r="CA45" s="145">
        <f t="shared" si="207"/>
        <v>0</v>
      </c>
      <c r="CB45" s="167">
        <f t="shared" si="208"/>
        <v>0</v>
      </c>
      <c r="CC45" s="167">
        <f t="shared" si="209"/>
        <v>0</v>
      </c>
      <c r="CD45" s="167">
        <f t="shared" si="210"/>
        <v>0</v>
      </c>
      <c r="CE45" s="246"/>
      <c r="CF45" s="32"/>
      <c r="CG45" s="32"/>
      <c r="CH45" s="32"/>
      <c r="CI45" s="32"/>
      <c r="CJ45" s="32"/>
      <c r="CK45" s="48">
        <f t="shared" ref="CK45:CK62" si="276">SUM(CA45:CJ45)</f>
        <v>0</v>
      </c>
      <c r="CL45" s="46" t="str">
        <f t="shared" si="211"/>
        <v/>
      </c>
      <c r="CM45" s="46" t="str">
        <f t="shared" ca="1" si="212"/>
        <v/>
      </c>
      <c r="CP45" s="145">
        <f t="shared" si="213"/>
        <v>0</v>
      </c>
      <c r="CQ45" s="167">
        <f t="shared" si="214"/>
        <v>0</v>
      </c>
      <c r="CR45" s="167">
        <f t="shared" si="215"/>
        <v>0</v>
      </c>
      <c r="CS45" s="167">
        <f t="shared" si="216"/>
        <v>0</v>
      </c>
      <c r="CT45" s="167">
        <f t="shared" si="217"/>
        <v>0</v>
      </c>
      <c r="CU45" s="246"/>
      <c r="CV45" s="32"/>
      <c r="CW45" s="32"/>
      <c r="CX45" s="32"/>
      <c r="CY45" s="32"/>
      <c r="CZ45" s="48">
        <f t="shared" ref="CZ45:CZ62" si="277">SUM(CP45:CY45)</f>
        <v>0</v>
      </c>
      <c r="DA45" s="46" t="str">
        <f t="shared" si="218"/>
        <v/>
      </c>
      <c r="DB45" s="46" t="str">
        <f t="shared" ca="1" si="219"/>
        <v/>
      </c>
      <c r="DE45" s="145">
        <f t="shared" si="220"/>
        <v>0</v>
      </c>
      <c r="DF45" s="167">
        <f t="shared" si="221"/>
        <v>0</v>
      </c>
      <c r="DG45" s="167">
        <f t="shared" si="222"/>
        <v>0</v>
      </c>
      <c r="DH45" s="167">
        <f t="shared" si="223"/>
        <v>0</v>
      </c>
      <c r="DI45" s="167">
        <f t="shared" si="224"/>
        <v>0</v>
      </c>
      <c r="DJ45" s="167">
        <f t="shared" si="225"/>
        <v>0</v>
      </c>
      <c r="DK45" s="246"/>
      <c r="DL45" s="32"/>
      <c r="DM45" s="32"/>
      <c r="DN45" s="32"/>
      <c r="DO45" s="48">
        <f t="shared" ref="DO45:DO62" si="278">SUM(DE45:DN45)</f>
        <v>0</v>
      </c>
      <c r="DP45" s="46" t="str">
        <f t="shared" si="226"/>
        <v/>
      </c>
      <c r="DQ45" s="46" t="str">
        <f t="shared" ca="1" si="227"/>
        <v/>
      </c>
      <c r="DT45" s="145">
        <f t="shared" si="228"/>
        <v>0</v>
      </c>
      <c r="DU45" s="167">
        <f t="shared" si="229"/>
        <v>0</v>
      </c>
      <c r="DV45" s="167">
        <f t="shared" si="230"/>
        <v>0</v>
      </c>
      <c r="DW45" s="167">
        <f t="shared" si="231"/>
        <v>0</v>
      </c>
      <c r="DX45" s="167">
        <f t="shared" si="232"/>
        <v>0</v>
      </c>
      <c r="DY45" s="167">
        <f t="shared" si="233"/>
        <v>0</v>
      </c>
      <c r="DZ45" s="167">
        <f t="shared" si="234"/>
        <v>0</v>
      </c>
      <c r="EA45" s="246"/>
      <c r="EB45" s="32"/>
      <c r="EC45" s="32"/>
      <c r="ED45" s="48">
        <f t="shared" ref="ED45:ED62" si="279">SUM(DT45:EC45)</f>
        <v>0</v>
      </c>
      <c r="EE45" s="46" t="str">
        <f t="shared" si="235"/>
        <v/>
      </c>
      <c r="EF45" s="46" t="str">
        <f t="shared" ca="1" si="236"/>
        <v/>
      </c>
      <c r="EI45" s="145">
        <f t="shared" si="237"/>
        <v>0</v>
      </c>
      <c r="EJ45" s="167">
        <f t="shared" si="238"/>
        <v>0</v>
      </c>
      <c r="EK45" s="167">
        <f t="shared" si="239"/>
        <v>0</v>
      </c>
      <c r="EL45" s="167">
        <f t="shared" si="240"/>
        <v>0</v>
      </c>
      <c r="EM45" s="167">
        <f t="shared" si="241"/>
        <v>0</v>
      </c>
      <c r="EN45" s="167">
        <f t="shared" si="242"/>
        <v>0</v>
      </c>
      <c r="EO45" s="167">
        <f t="shared" si="243"/>
        <v>0</v>
      </c>
      <c r="EP45" s="167">
        <f t="shared" si="244"/>
        <v>0</v>
      </c>
      <c r="EQ45" s="246"/>
      <c r="ER45" s="32"/>
      <c r="ES45" s="48">
        <f t="shared" ref="ES45:ES62" si="280">SUM(EI45:ER45)</f>
        <v>0</v>
      </c>
      <c r="ET45" s="46" t="str">
        <f t="shared" si="245"/>
        <v/>
      </c>
      <c r="EU45" s="46" t="str">
        <f t="shared" ca="1" si="246"/>
        <v/>
      </c>
      <c r="EX45" s="145">
        <f t="shared" si="247"/>
        <v>0</v>
      </c>
      <c r="EY45" s="167">
        <f t="shared" si="248"/>
        <v>0</v>
      </c>
      <c r="EZ45" s="167">
        <f t="shared" si="249"/>
        <v>0</v>
      </c>
      <c r="FA45" s="167">
        <f t="shared" si="250"/>
        <v>0</v>
      </c>
      <c r="FB45" s="167">
        <f t="shared" si="251"/>
        <v>0</v>
      </c>
      <c r="FC45" s="167">
        <f t="shared" si="252"/>
        <v>0</v>
      </c>
      <c r="FD45" s="167">
        <f t="shared" si="253"/>
        <v>0</v>
      </c>
      <c r="FE45" s="167">
        <f t="shared" si="254"/>
        <v>0</v>
      </c>
      <c r="FF45" s="167">
        <f t="shared" si="255"/>
        <v>0</v>
      </c>
      <c r="FG45" s="246"/>
      <c r="FH45" s="48">
        <f t="shared" ref="FH45:FH62" si="281">SUM(EX45:FG45)</f>
        <v>0</v>
      </c>
      <c r="FI45" s="46" t="str">
        <f t="shared" si="256"/>
        <v/>
      </c>
      <c r="FJ45" s="46" t="str">
        <f t="shared" ca="1" si="257"/>
        <v/>
      </c>
    </row>
    <row r="46" spans="1:168" x14ac:dyDescent="0.2">
      <c r="B46" s="829" t="str">
        <f>IF('General Information'!B68&lt;&gt;"",'General Information'!B68,"N/A")</f>
        <v>N/A</v>
      </c>
      <c r="C46" s="829"/>
      <c r="E46" s="4">
        <f ca="1">IF(E$7="Actual",OFFSET(E46,0,VLOOKUP(COLUMN(E46),Config!$F$44:$G$52,2,FALSE)-COLUMN($E46)),SUMIF('Budget Details'!$C$9:$C$674,$B46,'Budget Details'!V$9:V$674))</f>
        <v>0</v>
      </c>
      <c r="F46" s="48">
        <f ca="1">IF(F$7="Actual",OFFSET(F46,0,VLOOKUP(COLUMN(F46),Config!$F$44:$G$52,2,FALSE)-COLUMN($E46)),SUMIF('Budget Details'!$C$9:$C$674,$B46,'Budget Details'!W$9:W$674))</f>
        <v>0</v>
      </c>
      <c r="G46" s="48">
        <f ca="1">IF(G$7="Actual",OFFSET(G46,0,VLOOKUP(COLUMN(G46),Config!$F$44:$G$52,2,FALSE)-COLUMN($E46)),SUMIF('Budget Details'!$C$9:$C$674,$B46,'Budget Details'!X$9:X$674))</f>
        <v>0</v>
      </c>
      <c r="H46" s="48">
        <f ca="1">IF(H$7="Actual",OFFSET(H46,0,VLOOKUP(COLUMN(H46),Config!$F$44:$G$52,2,FALSE)-COLUMN($E46)),SUMIF('Budget Details'!$C$9:$C$674,$B46,'Budget Details'!Y$9:Y$674))</f>
        <v>0</v>
      </c>
      <c r="I46" s="48">
        <f ca="1">IF(I$7="Actual",OFFSET(I46,0,VLOOKUP(COLUMN(I46),Config!$F$44:$G$52,2,FALSE)-COLUMN($E46)),SUMIF('Budget Details'!$C$9:$C$674,$B46,'Budget Details'!Z$9:Z$674))</f>
        <v>0</v>
      </c>
      <c r="J46" s="48">
        <f ca="1">IF(J$7="Actual",OFFSET(J46,0,VLOOKUP(COLUMN(J46),Config!$F$44:$G$52,2,FALSE)-COLUMN($E46)),SUMIF('Budget Details'!$C$9:$C$674,$B46,'Budget Details'!AA$9:AA$674))</f>
        <v>0</v>
      </c>
      <c r="K46" s="48">
        <f ca="1">IF(K$7="Actual",OFFSET(K46,0,VLOOKUP(COLUMN(K46),Config!$F$44:$G$52,2,FALSE)-COLUMN($E46)),SUMIF('Budget Details'!$C$9:$C$674,$B46,'Budget Details'!AB$9:AB$674))</f>
        <v>0</v>
      </c>
      <c r="L46" s="48">
        <f ca="1">IF(L$7="Actual",OFFSET(L46,0,VLOOKUP(COLUMN(L46),Config!$F$44:$G$52,2,FALSE)-COLUMN($E46)),SUMIF('Budget Details'!$C$9:$C$674,$B46,'Budget Details'!AC$9:AC$674))</f>
        <v>0</v>
      </c>
      <c r="M46" s="48">
        <f ca="1">IF(M$7="Actual",OFFSET(M46,0,VLOOKUP(COLUMN(M46),Config!$F$44:$G$52,2,FALSE)-COLUMN($E46)),SUMIF('Budget Details'!$C$9:$C$674,$B46,'Budget Details'!AD$9:AD$674))</f>
        <v>0</v>
      </c>
      <c r="N46" s="48">
        <f ca="1">IF(N$7="Actual",OFFSET(N46,0,VLOOKUP(COLUMN(N46),Config!$F$44:$G$52,2,FALSE)-COLUMN($E46)),SUMIF('Budget Details'!$C$9:$C$674,$B46,'Budget Details'!AE$9:AE$674))</f>
        <v>0</v>
      </c>
      <c r="O46" s="48">
        <f t="shared" ca="1" si="270"/>
        <v>0</v>
      </c>
      <c r="P46" s="46" t="str">
        <f t="shared" ca="1" si="271"/>
        <v/>
      </c>
      <c r="S46" s="246"/>
      <c r="T46" s="32"/>
      <c r="U46" s="32"/>
      <c r="V46" s="32"/>
      <c r="W46" s="32"/>
      <c r="X46" s="32"/>
      <c r="Y46" s="32"/>
      <c r="Z46" s="32"/>
      <c r="AA46" s="32"/>
      <c r="AB46" s="32"/>
      <c r="AC46" s="48">
        <f t="shared" si="272"/>
        <v>0</v>
      </c>
      <c r="AD46" s="46" t="str">
        <f t="shared" ca="1" si="260"/>
        <v/>
      </c>
      <c r="AE46" s="46" t="str">
        <f t="shared" ca="1" si="194"/>
        <v/>
      </c>
      <c r="AH46" s="145">
        <f t="shared" si="195"/>
        <v>0</v>
      </c>
      <c r="AI46" s="246"/>
      <c r="AJ46" s="32"/>
      <c r="AK46" s="32"/>
      <c r="AL46" s="32"/>
      <c r="AM46" s="32"/>
      <c r="AN46" s="32"/>
      <c r="AO46" s="32"/>
      <c r="AP46" s="32"/>
      <c r="AQ46" s="32"/>
      <c r="AR46" s="48">
        <f t="shared" si="273"/>
        <v>0</v>
      </c>
      <c r="AS46" s="46" t="str">
        <f t="shared" si="196"/>
        <v/>
      </c>
      <c r="AT46" s="46" t="str">
        <f t="shared" ca="1" si="197"/>
        <v/>
      </c>
      <c r="AW46" s="145">
        <f t="shared" si="198"/>
        <v>0</v>
      </c>
      <c r="AX46" s="167">
        <f t="shared" si="199"/>
        <v>0</v>
      </c>
      <c r="AY46" s="246"/>
      <c r="AZ46" s="32"/>
      <c r="BA46" s="32"/>
      <c r="BB46" s="32"/>
      <c r="BC46" s="32"/>
      <c r="BD46" s="32"/>
      <c r="BE46" s="32"/>
      <c r="BF46" s="32"/>
      <c r="BG46" s="48">
        <f t="shared" si="274"/>
        <v>0</v>
      </c>
      <c r="BH46" s="46" t="str">
        <f t="shared" si="200"/>
        <v/>
      </c>
      <c r="BI46" s="46" t="str">
        <f t="shared" ca="1" si="201"/>
        <v/>
      </c>
      <c r="BL46" s="145">
        <f t="shared" si="202"/>
        <v>0</v>
      </c>
      <c r="BM46" s="167">
        <f t="shared" si="203"/>
        <v>0</v>
      </c>
      <c r="BN46" s="167">
        <f t="shared" si="204"/>
        <v>0</v>
      </c>
      <c r="BO46" s="246"/>
      <c r="BP46" s="32"/>
      <c r="BQ46" s="32"/>
      <c r="BR46" s="32"/>
      <c r="BS46" s="32"/>
      <c r="BT46" s="32"/>
      <c r="BU46" s="32"/>
      <c r="BV46" s="48">
        <f t="shared" si="275"/>
        <v>0</v>
      </c>
      <c r="BW46" s="46" t="str">
        <f t="shared" si="205"/>
        <v/>
      </c>
      <c r="BX46" s="46" t="str">
        <f t="shared" ca="1" si="206"/>
        <v/>
      </c>
      <c r="CA46" s="145">
        <f t="shared" si="207"/>
        <v>0</v>
      </c>
      <c r="CB46" s="167">
        <f t="shared" si="208"/>
        <v>0</v>
      </c>
      <c r="CC46" s="167">
        <f t="shared" si="209"/>
        <v>0</v>
      </c>
      <c r="CD46" s="167">
        <f t="shared" si="210"/>
        <v>0</v>
      </c>
      <c r="CE46" s="246"/>
      <c r="CF46" s="32"/>
      <c r="CG46" s="32"/>
      <c r="CH46" s="32"/>
      <c r="CI46" s="32"/>
      <c r="CJ46" s="32"/>
      <c r="CK46" s="48">
        <f t="shared" si="276"/>
        <v>0</v>
      </c>
      <c r="CL46" s="46" t="str">
        <f t="shared" si="211"/>
        <v/>
      </c>
      <c r="CM46" s="46" t="str">
        <f t="shared" ca="1" si="212"/>
        <v/>
      </c>
      <c r="CP46" s="145">
        <f t="shared" si="213"/>
        <v>0</v>
      </c>
      <c r="CQ46" s="167">
        <f t="shared" si="214"/>
        <v>0</v>
      </c>
      <c r="CR46" s="167">
        <f t="shared" si="215"/>
        <v>0</v>
      </c>
      <c r="CS46" s="167">
        <f t="shared" si="216"/>
        <v>0</v>
      </c>
      <c r="CT46" s="167">
        <f t="shared" si="217"/>
        <v>0</v>
      </c>
      <c r="CU46" s="246"/>
      <c r="CV46" s="32"/>
      <c r="CW46" s="32"/>
      <c r="CX46" s="32"/>
      <c r="CY46" s="32"/>
      <c r="CZ46" s="48">
        <f t="shared" si="277"/>
        <v>0</v>
      </c>
      <c r="DA46" s="46" t="str">
        <f t="shared" si="218"/>
        <v/>
      </c>
      <c r="DB46" s="46" t="str">
        <f t="shared" ca="1" si="219"/>
        <v/>
      </c>
      <c r="DE46" s="145">
        <f t="shared" si="220"/>
        <v>0</v>
      </c>
      <c r="DF46" s="167">
        <f t="shared" si="221"/>
        <v>0</v>
      </c>
      <c r="DG46" s="167">
        <f t="shared" si="222"/>
        <v>0</v>
      </c>
      <c r="DH46" s="167">
        <f t="shared" si="223"/>
        <v>0</v>
      </c>
      <c r="DI46" s="167">
        <f t="shared" si="224"/>
        <v>0</v>
      </c>
      <c r="DJ46" s="167">
        <f t="shared" si="225"/>
        <v>0</v>
      </c>
      <c r="DK46" s="246"/>
      <c r="DL46" s="32"/>
      <c r="DM46" s="32"/>
      <c r="DN46" s="32"/>
      <c r="DO46" s="48">
        <f t="shared" si="278"/>
        <v>0</v>
      </c>
      <c r="DP46" s="46" t="str">
        <f t="shared" si="226"/>
        <v/>
      </c>
      <c r="DQ46" s="46" t="str">
        <f t="shared" ca="1" si="227"/>
        <v/>
      </c>
      <c r="DT46" s="145">
        <f t="shared" si="228"/>
        <v>0</v>
      </c>
      <c r="DU46" s="167">
        <f t="shared" si="229"/>
        <v>0</v>
      </c>
      <c r="DV46" s="167">
        <f t="shared" si="230"/>
        <v>0</v>
      </c>
      <c r="DW46" s="167">
        <f t="shared" si="231"/>
        <v>0</v>
      </c>
      <c r="DX46" s="167">
        <f t="shared" si="232"/>
        <v>0</v>
      </c>
      <c r="DY46" s="167">
        <f t="shared" si="233"/>
        <v>0</v>
      </c>
      <c r="DZ46" s="167">
        <f t="shared" si="234"/>
        <v>0</v>
      </c>
      <c r="EA46" s="246"/>
      <c r="EB46" s="32"/>
      <c r="EC46" s="32"/>
      <c r="ED46" s="48">
        <f t="shared" si="279"/>
        <v>0</v>
      </c>
      <c r="EE46" s="46" t="str">
        <f t="shared" si="235"/>
        <v/>
      </c>
      <c r="EF46" s="46" t="str">
        <f t="shared" ca="1" si="236"/>
        <v/>
      </c>
      <c r="EI46" s="145">
        <f t="shared" si="237"/>
        <v>0</v>
      </c>
      <c r="EJ46" s="167">
        <f t="shared" si="238"/>
        <v>0</v>
      </c>
      <c r="EK46" s="167">
        <f t="shared" si="239"/>
        <v>0</v>
      </c>
      <c r="EL46" s="167">
        <f t="shared" si="240"/>
        <v>0</v>
      </c>
      <c r="EM46" s="167">
        <f t="shared" si="241"/>
        <v>0</v>
      </c>
      <c r="EN46" s="167">
        <f t="shared" si="242"/>
        <v>0</v>
      </c>
      <c r="EO46" s="167">
        <f t="shared" si="243"/>
        <v>0</v>
      </c>
      <c r="EP46" s="167">
        <f t="shared" si="244"/>
        <v>0</v>
      </c>
      <c r="EQ46" s="246"/>
      <c r="ER46" s="32"/>
      <c r="ES46" s="48">
        <f t="shared" si="280"/>
        <v>0</v>
      </c>
      <c r="ET46" s="46" t="str">
        <f t="shared" si="245"/>
        <v/>
      </c>
      <c r="EU46" s="46" t="str">
        <f t="shared" ca="1" si="246"/>
        <v/>
      </c>
      <c r="EX46" s="145">
        <f t="shared" si="247"/>
        <v>0</v>
      </c>
      <c r="EY46" s="167">
        <f t="shared" si="248"/>
        <v>0</v>
      </c>
      <c r="EZ46" s="167">
        <f t="shared" si="249"/>
        <v>0</v>
      </c>
      <c r="FA46" s="167">
        <f t="shared" si="250"/>
        <v>0</v>
      </c>
      <c r="FB46" s="167">
        <f t="shared" si="251"/>
        <v>0</v>
      </c>
      <c r="FC46" s="167">
        <f t="shared" si="252"/>
        <v>0</v>
      </c>
      <c r="FD46" s="167">
        <f t="shared" si="253"/>
        <v>0</v>
      </c>
      <c r="FE46" s="167">
        <f t="shared" si="254"/>
        <v>0</v>
      </c>
      <c r="FF46" s="167">
        <f t="shared" si="255"/>
        <v>0</v>
      </c>
      <c r="FG46" s="246"/>
      <c r="FH46" s="48">
        <f t="shared" si="281"/>
        <v>0</v>
      </c>
      <c r="FI46" s="46" t="str">
        <f t="shared" si="256"/>
        <v/>
      </c>
      <c r="FJ46" s="46" t="str">
        <f t="shared" ca="1" si="257"/>
        <v/>
      </c>
    </row>
    <row r="47" spans="1:168" x14ac:dyDescent="0.2">
      <c r="B47" s="829" t="str">
        <f>IF('General Information'!B69&lt;&gt;"",'General Information'!B69,"N/A")</f>
        <v>N/A</v>
      </c>
      <c r="C47" s="829"/>
      <c r="E47" s="4">
        <f ca="1">IF(E$7="Actual",OFFSET(E47,0,VLOOKUP(COLUMN(E47),Config!$F$44:$G$52,2,FALSE)-COLUMN($E47)),SUMIF('Budget Details'!$C$9:$C$674,$B47,'Budget Details'!V$9:V$674))</f>
        <v>0</v>
      </c>
      <c r="F47" s="48">
        <f ca="1">IF(F$7="Actual",OFFSET(F47,0,VLOOKUP(COLUMN(F47),Config!$F$44:$G$52,2,FALSE)-COLUMN($E47)),SUMIF('Budget Details'!$C$9:$C$674,$B47,'Budget Details'!W$9:W$674))</f>
        <v>0</v>
      </c>
      <c r="G47" s="48">
        <f ca="1">IF(G$7="Actual",OFFSET(G47,0,VLOOKUP(COLUMN(G47),Config!$F$44:$G$52,2,FALSE)-COLUMN($E47)),SUMIF('Budget Details'!$C$9:$C$674,$B47,'Budget Details'!X$9:X$674))</f>
        <v>0</v>
      </c>
      <c r="H47" s="48">
        <f ca="1">IF(H$7="Actual",OFFSET(H47,0,VLOOKUP(COLUMN(H47),Config!$F$44:$G$52,2,FALSE)-COLUMN($E47)),SUMIF('Budget Details'!$C$9:$C$674,$B47,'Budget Details'!Y$9:Y$674))</f>
        <v>0</v>
      </c>
      <c r="I47" s="48">
        <f ca="1">IF(I$7="Actual",OFFSET(I47,0,VLOOKUP(COLUMN(I47),Config!$F$44:$G$52,2,FALSE)-COLUMN($E47)),SUMIF('Budget Details'!$C$9:$C$674,$B47,'Budget Details'!Z$9:Z$674))</f>
        <v>0</v>
      </c>
      <c r="J47" s="48">
        <f ca="1">IF(J$7="Actual",OFFSET(J47,0,VLOOKUP(COLUMN(J47),Config!$F$44:$G$52,2,FALSE)-COLUMN($E47)),SUMIF('Budget Details'!$C$9:$C$674,$B47,'Budget Details'!AA$9:AA$674))</f>
        <v>0</v>
      </c>
      <c r="K47" s="48">
        <f ca="1">IF(K$7="Actual",OFFSET(K47,0,VLOOKUP(COLUMN(K47),Config!$F$44:$G$52,2,FALSE)-COLUMN($E47)),SUMIF('Budget Details'!$C$9:$C$674,$B47,'Budget Details'!AB$9:AB$674))</f>
        <v>0</v>
      </c>
      <c r="L47" s="48">
        <f ca="1">IF(L$7="Actual",OFFSET(L47,0,VLOOKUP(COLUMN(L47),Config!$F$44:$G$52,2,FALSE)-COLUMN($E47)),SUMIF('Budget Details'!$C$9:$C$674,$B47,'Budget Details'!AC$9:AC$674))</f>
        <v>0</v>
      </c>
      <c r="M47" s="48">
        <f ca="1">IF(M$7="Actual",OFFSET(M47,0,VLOOKUP(COLUMN(M47),Config!$F$44:$G$52,2,FALSE)-COLUMN($E47)),SUMIF('Budget Details'!$C$9:$C$674,$B47,'Budget Details'!AD$9:AD$674))</f>
        <v>0</v>
      </c>
      <c r="N47" s="48">
        <f ca="1">IF(N$7="Actual",OFFSET(N47,0,VLOOKUP(COLUMN(N47),Config!$F$44:$G$52,2,FALSE)-COLUMN($E47)),SUMIF('Budget Details'!$C$9:$C$674,$B47,'Budget Details'!AE$9:AE$674))</f>
        <v>0</v>
      </c>
      <c r="O47" s="48">
        <f t="shared" ca="1" si="270"/>
        <v>0</v>
      </c>
      <c r="P47" s="46" t="str">
        <f t="shared" ca="1" si="271"/>
        <v/>
      </c>
      <c r="S47" s="246"/>
      <c r="T47" s="32"/>
      <c r="U47" s="32"/>
      <c r="V47" s="32"/>
      <c r="W47" s="32"/>
      <c r="X47" s="32"/>
      <c r="Y47" s="32"/>
      <c r="Z47" s="32"/>
      <c r="AA47" s="32"/>
      <c r="AB47" s="32"/>
      <c r="AC47" s="48">
        <f t="shared" si="272"/>
        <v>0</v>
      </c>
      <c r="AD47" s="46" t="str">
        <f t="shared" ca="1" si="260"/>
        <v/>
      </c>
      <c r="AE47" s="46" t="str">
        <f t="shared" ca="1" si="194"/>
        <v/>
      </c>
      <c r="AH47" s="145">
        <f t="shared" si="195"/>
        <v>0</v>
      </c>
      <c r="AI47" s="246"/>
      <c r="AJ47" s="32"/>
      <c r="AK47" s="32"/>
      <c r="AL47" s="32"/>
      <c r="AM47" s="32"/>
      <c r="AN47" s="32"/>
      <c r="AO47" s="32"/>
      <c r="AP47" s="32"/>
      <c r="AQ47" s="32"/>
      <c r="AR47" s="48">
        <f t="shared" si="273"/>
        <v>0</v>
      </c>
      <c r="AS47" s="46" t="str">
        <f t="shared" si="196"/>
        <v/>
      </c>
      <c r="AT47" s="46" t="str">
        <f t="shared" ca="1" si="197"/>
        <v/>
      </c>
      <c r="AW47" s="145">
        <f t="shared" si="198"/>
        <v>0</v>
      </c>
      <c r="AX47" s="167">
        <f t="shared" si="199"/>
        <v>0</v>
      </c>
      <c r="AY47" s="246"/>
      <c r="AZ47" s="32"/>
      <c r="BA47" s="32"/>
      <c r="BB47" s="32"/>
      <c r="BC47" s="32"/>
      <c r="BD47" s="32"/>
      <c r="BE47" s="32"/>
      <c r="BF47" s="32"/>
      <c r="BG47" s="48">
        <f t="shared" si="274"/>
        <v>0</v>
      </c>
      <c r="BH47" s="46" t="str">
        <f t="shared" si="200"/>
        <v/>
      </c>
      <c r="BI47" s="46" t="str">
        <f t="shared" ca="1" si="201"/>
        <v/>
      </c>
      <c r="BL47" s="145">
        <f t="shared" si="202"/>
        <v>0</v>
      </c>
      <c r="BM47" s="167">
        <f t="shared" si="203"/>
        <v>0</v>
      </c>
      <c r="BN47" s="167">
        <f t="shared" si="204"/>
        <v>0</v>
      </c>
      <c r="BO47" s="246"/>
      <c r="BP47" s="32"/>
      <c r="BQ47" s="32"/>
      <c r="BR47" s="32"/>
      <c r="BS47" s="32"/>
      <c r="BT47" s="32"/>
      <c r="BU47" s="32"/>
      <c r="BV47" s="48">
        <f t="shared" si="275"/>
        <v>0</v>
      </c>
      <c r="BW47" s="46" t="str">
        <f t="shared" si="205"/>
        <v/>
      </c>
      <c r="BX47" s="46" t="str">
        <f t="shared" ca="1" si="206"/>
        <v/>
      </c>
      <c r="CA47" s="145">
        <f t="shared" si="207"/>
        <v>0</v>
      </c>
      <c r="CB47" s="167">
        <f t="shared" si="208"/>
        <v>0</v>
      </c>
      <c r="CC47" s="167">
        <f t="shared" si="209"/>
        <v>0</v>
      </c>
      <c r="CD47" s="167">
        <f t="shared" si="210"/>
        <v>0</v>
      </c>
      <c r="CE47" s="246"/>
      <c r="CF47" s="32"/>
      <c r="CG47" s="32"/>
      <c r="CH47" s="32"/>
      <c r="CI47" s="32"/>
      <c r="CJ47" s="32"/>
      <c r="CK47" s="48">
        <f t="shared" si="276"/>
        <v>0</v>
      </c>
      <c r="CL47" s="46" t="str">
        <f t="shared" si="211"/>
        <v/>
      </c>
      <c r="CM47" s="46" t="str">
        <f t="shared" ca="1" si="212"/>
        <v/>
      </c>
      <c r="CP47" s="145">
        <f t="shared" si="213"/>
        <v>0</v>
      </c>
      <c r="CQ47" s="167">
        <f t="shared" si="214"/>
        <v>0</v>
      </c>
      <c r="CR47" s="167">
        <f t="shared" si="215"/>
        <v>0</v>
      </c>
      <c r="CS47" s="167">
        <f t="shared" si="216"/>
        <v>0</v>
      </c>
      <c r="CT47" s="167">
        <f t="shared" si="217"/>
        <v>0</v>
      </c>
      <c r="CU47" s="246"/>
      <c r="CV47" s="32"/>
      <c r="CW47" s="32"/>
      <c r="CX47" s="32"/>
      <c r="CY47" s="32"/>
      <c r="CZ47" s="48">
        <f t="shared" si="277"/>
        <v>0</v>
      </c>
      <c r="DA47" s="46" t="str">
        <f t="shared" si="218"/>
        <v/>
      </c>
      <c r="DB47" s="46" t="str">
        <f t="shared" ca="1" si="219"/>
        <v/>
      </c>
      <c r="DE47" s="145">
        <f t="shared" si="220"/>
        <v>0</v>
      </c>
      <c r="DF47" s="167">
        <f t="shared" si="221"/>
        <v>0</v>
      </c>
      <c r="DG47" s="167">
        <f t="shared" si="222"/>
        <v>0</v>
      </c>
      <c r="DH47" s="167">
        <f t="shared" si="223"/>
        <v>0</v>
      </c>
      <c r="DI47" s="167">
        <f t="shared" si="224"/>
        <v>0</v>
      </c>
      <c r="DJ47" s="167">
        <f t="shared" si="225"/>
        <v>0</v>
      </c>
      <c r="DK47" s="246"/>
      <c r="DL47" s="32"/>
      <c r="DM47" s="32"/>
      <c r="DN47" s="32"/>
      <c r="DO47" s="48">
        <f t="shared" si="278"/>
        <v>0</v>
      </c>
      <c r="DP47" s="46" t="str">
        <f t="shared" si="226"/>
        <v/>
      </c>
      <c r="DQ47" s="46" t="str">
        <f t="shared" ca="1" si="227"/>
        <v/>
      </c>
      <c r="DT47" s="145">
        <f t="shared" si="228"/>
        <v>0</v>
      </c>
      <c r="DU47" s="167">
        <f t="shared" si="229"/>
        <v>0</v>
      </c>
      <c r="DV47" s="167">
        <f t="shared" si="230"/>
        <v>0</v>
      </c>
      <c r="DW47" s="167">
        <f t="shared" si="231"/>
        <v>0</v>
      </c>
      <c r="DX47" s="167">
        <f t="shared" si="232"/>
        <v>0</v>
      </c>
      <c r="DY47" s="167">
        <f t="shared" si="233"/>
        <v>0</v>
      </c>
      <c r="DZ47" s="167">
        <f t="shared" si="234"/>
        <v>0</v>
      </c>
      <c r="EA47" s="246"/>
      <c r="EB47" s="32"/>
      <c r="EC47" s="32"/>
      <c r="ED47" s="48">
        <f t="shared" si="279"/>
        <v>0</v>
      </c>
      <c r="EE47" s="46" t="str">
        <f t="shared" si="235"/>
        <v/>
      </c>
      <c r="EF47" s="46" t="str">
        <f t="shared" ca="1" si="236"/>
        <v/>
      </c>
      <c r="EI47" s="145">
        <f t="shared" si="237"/>
        <v>0</v>
      </c>
      <c r="EJ47" s="167">
        <f t="shared" si="238"/>
        <v>0</v>
      </c>
      <c r="EK47" s="167">
        <f t="shared" si="239"/>
        <v>0</v>
      </c>
      <c r="EL47" s="167">
        <f t="shared" si="240"/>
        <v>0</v>
      </c>
      <c r="EM47" s="167">
        <f t="shared" si="241"/>
        <v>0</v>
      </c>
      <c r="EN47" s="167">
        <f t="shared" si="242"/>
        <v>0</v>
      </c>
      <c r="EO47" s="167">
        <f t="shared" si="243"/>
        <v>0</v>
      </c>
      <c r="EP47" s="167">
        <f t="shared" si="244"/>
        <v>0</v>
      </c>
      <c r="EQ47" s="246"/>
      <c r="ER47" s="32"/>
      <c r="ES47" s="48">
        <f t="shared" si="280"/>
        <v>0</v>
      </c>
      <c r="ET47" s="46" t="str">
        <f t="shared" si="245"/>
        <v/>
      </c>
      <c r="EU47" s="46" t="str">
        <f t="shared" ca="1" si="246"/>
        <v/>
      </c>
      <c r="EX47" s="145">
        <f t="shared" si="247"/>
        <v>0</v>
      </c>
      <c r="EY47" s="167">
        <f t="shared" si="248"/>
        <v>0</v>
      </c>
      <c r="EZ47" s="167">
        <f t="shared" si="249"/>
        <v>0</v>
      </c>
      <c r="FA47" s="167">
        <f t="shared" si="250"/>
        <v>0</v>
      </c>
      <c r="FB47" s="167">
        <f t="shared" si="251"/>
        <v>0</v>
      </c>
      <c r="FC47" s="167">
        <f t="shared" si="252"/>
        <v>0</v>
      </c>
      <c r="FD47" s="167">
        <f t="shared" si="253"/>
        <v>0</v>
      </c>
      <c r="FE47" s="167">
        <f t="shared" si="254"/>
        <v>0</v>
      </c>
      <c r="FF47" s="167">
        <f t="shared" si="255"/>
        <v>0</v>
      </c>
      <c r="FG47" s="246"/>
      <c r="FH47" s="48">
        <f t="shared" si="281"/>
        <v>0</v>
      </c>
      <c r="FI47" s="46" t="str">
        <f t="shared" si="256"/>
        <v/>
      </c>
      <c r="FJ47" s="46" t="str">
        <f t="shared" ca="1" si="257"/>
        <v/>
      </c>
    </row>
    <row r="48" spans="1:168" s="3" customFormat="1" ht="15" hidden="1" customHeight="1" outlineLevel="1" x14ac:dyDescent="0.2">
      <c r="B48" s="829" t="str">
        <f>IF('General Information'!B70&lt;&gt;"",'General Information'!B70,"N/A")</f>
        <v>N/A</v>
      </c>
      <c r="C48" s="829"/>
      <c r="D48" s="220"/>
      <c r="E48" s="4">
        <f ca="1">IF(E$7="Actual",OFFSET(E48,0,VLOOKUP(COLUMN(E48),Config!$F$44:$G$52,2,FALSE)-COLUMN($E48)),SUMIF('Budget Details'!$C$9:$C$674,$B48,'Budget Details'!V$9:V$674))</f>
        <v>0</v>
      </c>
      <c r="F48" s="48">
        <f ca="1">IF(F$7="Actual",OFFSET(F48,0,VLOOKUP(COLUMN(F48),Config!$F$44:$G$52,2,FALSE)-COLUMN($E48)),SUMIF('Budget Details'!$C$9:$C$674,$B48,'Budget Details'!W$9:W$674))</f>
        <v>0</v>
      </c>
      <c r="G48" s="48">
        <f ca="1">IF(G$7="Actual",OFFSET(G48,0,VLOOKUP(COLUMN(G48),Config!$F$44:$G$52,2,FALSE)-COLUMN($E48)),SUMIF('Budget Details'!$C$9:$C$674,$B48,'Budget Details'!X$9:X$674))</f>
        <v>0</v>
      </c>
      <c r="H48" s="48">
        <f ca="1">IF(H$7="Actual",OFFSET(H48,0,VLOOKUP(COLUMN(H48),Config!$F$44:$G$52,2,FALSE)-COLUMN($E48)),SUMIF('Budget Details'!$C$9:$C$674,$B48,'Budget Details'!Y$9:Y$674))</f>
        <v>0</v>
      </c>
      <c r="I48" s="48">
        <f ca="1">IF(I$7="Actual",OFFSET(I48,0,VLOOKUP(COLUMN(I48),Config!$F$44:$G$52,2,FALSE)-COLUMN($E48)),SUMIF('Budget Details'!$C$9:$C$674,$B48,'Budget Details'!Z$9:Z$674))</f>
        <v>0</v>
      </c>
      <c r="J48" s="48">
        <f ca="1">IF(J$7="Actual",OFFSET(J48,0,VLOOKUP(COLUMN(J48),Config!$F$44:$G$52,2,FALSE)-COLUMN($E48)),SUMIF('Budget Details'!$C$9:$C$674,$B48,'Budget Details'!AA$9:AA$674))</f>
        <v>0</v>
      </c>
      <c r="K48" s="48">
        <f ca="1">IF(K$7="Actual",OFFSET(K48,0,VLOOKUP(COLUMN(K48),Config!$F$44:$G$52,2,FALSE)-COLUMN($E48)),SUMIF('Budget Details'!$C$9:$C$674,$B48,'Budget Details'!AB$9:AB$674))</f>
        <v>0</v>
      </c>
      <c r="L48" s="48">
        <f ca="1">IF(L$7="Actual",OFFSET(L48,0,VLOOKUP(COLUMN(L48),Config!$F$44:$G$52,2,FALSE)-COLUMN($E48)),SUMIF('Budget Details'!$C$9:$C$674,$B48,'Budget Details'!AC$9:AC$674))</f>
        <v>0</v>
      </c>
      <c r="M48" s="48">
        <f ca="1">IF(M$7="Actual",OFFSET(M48,0,VLOOKUP(COLUMN(M48),Config!$F$44:$G$52,2,FALSE)-COLUMN($E48)),SUMIF('Budget Details'!$C$9:$C$674,$B48,'Budget Details'!AD$9:AD$674))</f>
        <v>0</v>
      </c>
      <c r="N48" s="48">
        <f ca="1">IF(N$7="Actual",OFFSET(N48,0,VLOOKUP(COLUMN(N48),Config!$F$44:$G$52,2,FALSE)-COLUMN($E48)),SUMIF('Budget Details'!$C$9:$C$674,$B48,'Budget Details'!AE$9:AE$674))</f>
        <v>0</v>
      </c>
      <c r="O48" s="48">
        <f t="shared" ca="1" si="270"/>
        <v>0</v>
      </c>
      <c r="P48" s="46" t="str">
        <f t="shared" ca="1" si="271"/>
        <v/>
      </c>
      <c r="Q48" s="220"/>
      <c r="R48" s="220"/>
      <c r="S48" s="246"/>
      <c r="T48" s="32"/>
      <c r="U48" s="32"/>
      <c r="V48" s="32"/>
      <c r="W48" s="32"/>
      <c r="X48" s="32"/>
      <c r="Y48" s="32"/>
      <c r="Z48" s="32"/>
      <c r="AA48" s="32"/>
      <c r="AB48" s="32"/>
      <c r="AC48" s="48">
        <f t="shared" si="272"/>
        <v>0</v>
      </c>
      <c r="AD48" s="46" t="str">
        <f t="shared" ca="1" si="260"/>
        <v/>
      </c>
      <c r="AE48" s="46" t="str">
        <f t="shared" ca="1" si="194"/>
        <v/>
      </c>
      <c r="AF48" s="220"/>
      <c r="AG48" s="220"/>
      <c r="AH48" s="145">
        <f t="shared" si="195"/>
        <v>0</v>
      </c>
      <c r="AI48" s="246"/>
      <c r="AJ48" s="32"/>
      <c r="AK48" s="32"/>
      <c r="AL48" s="32"/>
      <c r="AM48" s="32"/>
      <c r="AN48" s="32"/>
      <c r="AO48" s="32"/>
      <c r="AP48" s="32"/>
      <c r="AQ48" s="32"/>
      <c r="AR48" s="48">
        <f t="shared" si="273"/>
        <v>0</v>
      </c>
      <c r="AS48" s="46" t="str">
        <f t="shared" si="196"/>
        <v/>
      </c>
      <c r="AT48" s="46" t="str">
        <f t="shared" ca="1" si="197"/>
        <v/>
      </c>
      <c r="AU48" s="42"/>
      <c r="AV48" s="220"/>
      <c r="AW48" s="145">
        <f t="shared" si="198"/>
        <v>0</v>
      </c>
      <c r="AX48" s="167">
        <f t="shared" si="199"/>
        <v>0</v>
      </c>
      <c r="AY48" s="246"/>
      <c r="AZ48" s="32"/>
      <c r="BA48" s="32"/>
      <c r="BB48" s="32"/>
      <c r="BC48" s="32"/>
      <c r="BD48" s="32"/>
      <c r="BE48" s="32"/>
      <c r="BF48" s="32"/>
      <c r="BG48" s="48">
        <f t="shared" si="274"/>
        <v>0</v>
      </c>
      <c r="BH48" s="46" t="str">
        <f t="shared" si="200"/>
        <v/>
      </c>
      <c r="BI48" s="46" t="str">
        <f t="shared" ca="1" si="201"/>
        <v/>
      </c>
      <c r="BJ48" s="42"/>
      <c r="BK48" s="220"/>
      <c r="BL48" s="145">
        <f t="shared" si="202"/>
        <v>0</v>
      </c>
      <c r="BM48" s="167">
        <f t="shared" si="203"/>
        <v>0</v>
      </c>
      <c r="BN48" s="167">
        <f t="shared" si="204"/>
        <v>0</v>
      </c>
      <c r="BO48" s="246"/>
      <c r="BP48" s="32"/>
      <c r="BQ48" s="32"/>
      <c r="BR48" s="32"/>
      <c r="BS48" s="32"/>
      <c r="BT48" s="32"/>
      <c r="BU48" s="32"/>
      <c r="BV48" s="48">
        <f t="shared" si="275"/>
        <v>0</v>
      </c>
      <c r="BW48" s="46" t="str">
        <f t="shared" si="205"/>
        <v/>
      </c>
      <c r="BX48" s="46" t="str">
        <f t="shared" ca="1" si="206"/>
        <v/>
      </c>
      <c r="BY48" s="42"/>
      <c r="BZ48" s="220"/>
      <c r="CA48" s="145">
        <f t="shared" si="207"/>
        <v>0</v>
      </c>
      <c r="CB48" s="167">
        <f t="shared" si="208"/>
        <v>0</v>
      </c>
      <c r="CC48" s="167">
        <f t="shared" si="209"/>
        <v>0</v>
      </c>
      <c r="CD48" s="167">
        <f t="shared" si="210"/>
        <v>0</v>
      </c>
      <c r="CE48" s="246"/>
      <c r="CF48" s="32"/>
      <c r="CG48" s="32"/>
      <c r="CH48" s="32"/>
      <c r="CI48" s="32"/>
      <c r="CJ48" s="32"/>
      <c r="CK48" s="48">
        <f t="shared" si="276"/>
        <v>0</v>
      </c>
      <c r="CL48" s="46" t="str">
        <f t="shared" si="211"/>
        <v/>
      </c>
      <c r="CM48" s="46" t="str">
        <f t="shared" ca="1" si="212"/>
        <v/>
      </c>
      <c r="CN48" s="42"/>
      <c r="CO48" s="220"/>
      <c r="CP48" s="145">
        <f t="shared" si="213"/>
        <v>0</v>
      </c>
      <c r="CQ48" s="167">
        <f t="shared" si="214"/>
        <v>0</v>
      </c>
      <c r="CR48" s="167">
        <f t="shared" si="215"/>
        <v>0</v>
      </c>
      <c r="CS48" s="167">
        <f t="shared" si="216"/>
        <v>0</v>
      </c>
      <c r="CT48" s="167">
        <f t="shared" si="217"/>
        <v>0</v>
      </c>
      <c r="CU48" s="246"/>
      <c r="CV48" s="32"/>
      <c r="CW48" s="32"/>
      <c r="CX48" s="32"/>
      <c r="CY48" s="32"/>
      <c r="CZ48" s="48">
        <f t="shared" si="277"/>
        <v>0</v>
      </c>
      <c r="DA48" s="46" t="str">
        <f t="shared" si="218"/>
        <v/>
      </c>
      <c r="DB48" s="46" t="str">
        <f t="shared" ca="1" si="219"/>
        <v/>
      </c>
      <c r="DC48" s="42"/>
      <c r="DD48" s="220"/>
      <c r="DE48" s="145">
        <f t="shared" si="220"/>
        <v>0</v>
      </c>
      <c r="DF48" s="167">
        <f t="shared" si="221"/>
        <v>0</v>
      </c>
      <c r="DG48" s="167">
        <f t="shared" si="222"/>
        <v>0</v>
      </c>
      <c r="DH48" s="167">
        <f t="shared" si="223"/>
        <v>0</v>
      </c>
      <c r="DI48" s="167">
        <f t="shared" si="224"/>
        <v>0</v>
      </c>
      <c r="DJ48" s="167">
        <f t="shared" si="225"/>
        <v>0</v>
      </c>
      <c r="DK48" s="246"/>
      <c r="DL48" s="32"/>
      <c r="DM48" s="32"/>
      <c r="DN48" s="32"/>
      <c r="DO48" s="48">
        <f t="shared" si="278"/>
        <v>0</v>
      </c>
      <c r="DP48" s="46" t="str">
        <f t="shared" si="226"/>
        <v/>
      </c>
      <c r="DQ48" s="46" t="str">
        <f t="shared" ca="1" si="227"/>
        <v/>
      </c>
      <c r="DR48" s="42"/>
      <c r="DS48" s="220"/>
      <c r="DT48" s="145">
        <f t="shared" si="228"/>
        <v>0</v>
      </c>
      <c r="DU48" s="167">
        <f t="shared" si="229"/>
        <v>0</v>
      </c>
      <c r="DV48" s="167">
        <f t="shared" si="230"/>
        <v>0</v>
      </c>
      <c r="DW48" s="167">
        <f t="shared" si="231"/>
        <v>0</v>
      </c>
      <c r="DX48" s="167">
        <f t="shared" si="232"/>
        <v>0</v>
      </c>
      <c r="DY48" s="167">
        <f t="shared" si="233"/>
        <v>0</v>
      </c>
      <c r="DZ48" s="167">
        <f t="shared" si="234"/>
        <v>0</v>
      </c>
      <c r="EA48" s="246"/>
      <c r="EB48" s="32"/>
      <c r="EC48" s="32"/>
      <c r="ED48" s="48">
        <f t="shared" si="279"/>
        <v>0</v>
      </c>
      <c r="EE48" s="46" t="str">
        <f t="shared" si="235"/>
        <v/>
      </c>
      <c r="EF48" s="46" t="str">
        <f t="shared" ca="1" si="236"/>
        <v/>
      </c>
      <c r="EG48" s="42"/>
      <c r="EH48" s="220"/>
      <c r="EI48" s="145">
        <f t="shared" si="237"/>
        <v>0</v>
      </c>
      <c r="EJ48" s="167">
        <f t="shared" si="238"/>
        <v>0</v>
      </c>
      <c r="EK48" s="167">
        <f t="shared" si="239"/>
        <v>0</v>
      </c>
      <c r="EL48" s="167">
        <f t="shared" si="240"/>
        <v>0</v>
      </c>
      <c r="EM48" s="167">
        <f t="shared" si="241"/>
        <v>0</v>
      </c>
      <c r="EN48" s="167">
        <f t="shared" si="242"/>
        <v>0</v>
      </c>
      <c r="EO48" s="167">
        <f t="shared" si="243"/>
        <v>0</v>
      </c>
      <c r="EP48" s="167">
        <f t="shared" si="244"/>
        <v>0</v>
      </c>
      <c r="EQ48" s="246"/>
      <c r="ER48" s="32"/>
      <c r="ES48" s="48">
        <f t="shared" si="280"/>
        <v>0</v>
      </c>
      <c r="ET48" s="46" t="str">
        <f t="shared" si="245"/>
        <v/>
      </c>
      <c r="EU48" s="46" t="str">
        <f t="shared" ca="1" si="246"/>
        <v/>
      </c>
      <c r="EV48" s="42"/>
      <c r="EW48" s="220"/>
      <c r="EX48" s="145">
        <f t="shared" si="247"/>
        <v>0</v>
      </c>
      <c r="EY48" s="167">
        <f t="shared" si="248"/>
        <v>0</v>
      </c>
      <c r="EZ48" s="167">
        <f t="shared" si="249"/>
        <v>0</v>
      </c>
      <c r="FA48" s="167">
        <f t="shared" si="250"/>
        <v>0</v>
      </c>
      <c r="FB48" s="167">
        <f t="shared" si="251"/>
        <v>0</v>
      </c>
      <c r="FC48" s="167">
        <f t="shared" si="252"/>
        <v>0</v>
      </c>
      <c r="FD48" s="167">
        <f t="shared" si="253"/>
        <v>0</v>
      </c>
      <c r="FE48" s="167">
        <f t="shared" si="254"/>
        <v>0</v>
      </c>
      <c r="FF48" s="167">
        <f t="shared" si="255"/>
        <v>0</v>
      </c>
      <c r="FG48" s="246"/>
      <c r="FH48" s="48">
        <f t="shared" si="281"/>
        <v>0</v>
      </c>
      <c r="FI48" s="46" t="str">
        <f t="shared" si="256"/>
        <v/>
      </c>
      <c r="FJ48" s="46" t="str">
        <f t="shared" ca="1" si="257"/>
        <v/>
      </c>
      <c r="FK48" s="42"/>
    </row>
    <row r="49" spans="2:167" ht="15" hidden="1" customHeight="1" outlineLevel="1" x14ac:dyDescent="0.2">
      <c r="B49" s="829" t="str">
        <f>IF('General Information'!B71&lt;&gt;"",'General Information'!B71,"N/A")</f>
        <v>N/A</v>
      </c>
      <c r="C49" s="829"/>
      <c r="E49" s="4">
        <f ca="1">IF(E$7="Actual",OFFSET(E49,0,VLOOKUP(COLUMN(E49),Config!$F$44:$G$52,2,FALSE)-COLUMN($E49)),SUMIF('Budget Details'!$C$9:$C$674,$B49,'Budget Details'!V$9:V$674))</f>
        <v>0</v>
      </c>
      <c r="F49" s="48">
        <f ca="1">IF(F$7="Actual",OFFSET(F49,0,VLOOKUP(COLUMN(F49),Config!$F$44:$G$52,2,FALSE)-COLUMN($E49)),SUMIF('Budget Details'!$C$9:$C$674,$B49,'Budget Details'!W$9:W$674))</f>
        <v>0</v>
      </c>
      <c r="G49" s="48">
        <f ca="1">IF(G$7="Actual",OFFSET(G49,0,VLOOKUP(COLUMN(G49),Config!$F$44:$G$52,2,FALSE)-COLUMN($E49)),SUMIF('Budget Details'!$C$9:$C$674,$B49,'Budget Details'!X$9:X$674))</f>
        <v>0</v>
      </c>
      <c r="H49" s="48">
        <f ca="1">IF(H$7="Actual",OFFSET(H49,0,VLOOKUP(COLUMN(H49),Config!$F$44:$G$52,2,FALSE)-COLUMN($E49)),SUMIF('Budget Details'!$C$9:$C$674,$B49,'Budget Details'!Y$9:Y$674))</f>
        <v>0</v>
      </c>
      <c r="I49" s="48">
        <f ca="1">IF(I$7="Actual",OFFSET(I49,0,VLOOKUP(COLUMN(I49),Config!$F$44:$G$52,2,FALSE)-COLUMN($E49)),SUMIF('Budget Details'!$C$9:$C$674,$B49,'Budget Details'!Z$9:Z$674))</f>
        <v>0</v>
      </c>
      <c r="J49" s="48">
        <f ca="1">IF(J$7="Actual",OFFSET(J49,0,VLOOKUP(COLUMN(J49),Config!$F$44:$G$52,2,FALSE)-COLUMN($E49)),SUMIF('Budget Details'!$C$9:$C$674,$B49,'Budget Details'!AA$9:AA$674))</f>
        <v>0</v>
      </c>
      <c r="K49" s="48">
        <f ca="1">IF(K$7="Actual",OFFSET(K49,0,VLOOKUP(COLUMN(K49),Config!$F$44:$G$52,2,FALSE)-COLUMN($E49)),SUMIF('Budget Details'!$C$9:$C$674,$B49,'Budget Details'!AB$9:AB$674))</f>
        <v>0</v>
      </c>
      <c r="L49" s="48">
        <f ca="1">IF(L$7="Actual",OFFSET(L49,0,VLOOKUP(COLUMN(L49),Config!$F$44:$G$52,2,FALSE)-COLUMN($E49)),SUMIF('Budget Details'!$C$9:$C$674,$B49,'Budget Details'!AC$9:AC$674))</f>
        <v>0</v>
      </c>
      <c r="M49" s="48">
        <f ca="1">IF(M$7="Actual",OFFSET(M49,0,VLOOKUP(COLUMN(M49),Config!$F$44:$G$52,2,FALSE)-COLUMN($E49)),SUMIF('Budget Details'!$C$9:$C$674,$B49,'Budget Details'!AD$9:AD$674))</f>
        <v>0</v>
      </c>
      <c r="N49" s="48">
        <f ca="1">IF(N$7="Actual",OFFSET(N49,0,VLOOKUP(COLUMN(N49),Config!$F$44:$G$52,2,FALSE)-COLUMN($E49)),SUMIF('Budget Details'!$C$9:$C$674,$B49,'Budget Details'!AE$9:AE$674))</f>
        <v>0</v>
      </c>
      <c r="O49" s="48">
        <f t="shared" ca="1" si="270"/>
        <v>0</v>
      </c>
      <c r="P49" s="46" t="str">
        <f t="shared" ca="1" si="271"/>
        <v/>
      </c>
      <c r="S49" s="246"/>
      <c r="T49" s="32"/>
      <c r="U49" s="32"/>
      <c r="V49" s="32"/>
      <c r="W49" s="32"/>
      <c r="X49" s="32"/>
      <c r="Y49" s="32"/>
      <c r="Z49" s="32"/>
      <c r="AA49" s="32"/>
      <c r="AB49" s="32"/>
      <c r="AC49" s="48">
        <f t="shared" si="272"/>
        <v>0</v>
      </c>
      <c r="AD49" s="46" t="str">
        <f t="shared" ca="1" si="260"/>
        <v/>
      </c>
      <c r="AE49" s="46" t="str">
        <f t="shared" ca="1" si="194"/>
        <v/>
      </c>
      <c r="AH49" s="145">
        <f t="shared" si="195"/>
        <v>0</v>
      </c>
      <c r="AI49" s="246"/>
      <c r="AJ49" s="32"/>
      <c r="AK49" s="32"/>
      <c r="AL49" s="32"/>
      <c r="AM49" s="32"/>
      <c r="AN49" s="32"/>
      <c r="AO49" s="32"/>
      <c r="AP49" s="32"/>
      <c r="AQ49" s="32"/>
      <c r="AR49" s="48">
        <f t="shared" si="273"/>
        <v>0</v>
      </c>
      <c r="AS49" s="46" t="str">
        <f t="shared" si="196"/>
        <v/>
      </c>
      <c r="AT49" s="46" t="str">
        <f t="shared" ca="1" si="197"/>
        <v/>
      </c>
      <c r="AW49" s="145">
        <f t="shared" si="198"/>
        <v>0</v>
      </c>
      <c r="AX49" s="167">
        <f t="shared" si="199"/>
        <v>0</v>
      </c>
      <c r="AY49" s="246"/>
      <c r="AZ49" s="32"/>
      <c r="BA49" s="32"/>
      <c r="BB49" s="32"/>
      <c r="BC49" s="32"/>
      <c r="BD49" s="32"/>
      <c r="BE49" s="32"/>
      <c r="BF49" s="32"/>
      <c r="BG49" s="48">
        <f t="shared" si="274"/>
        <v>0</v>
      </c>
      <c r="BH49" s="46" t="str">
        <f t="shared" si="200"/>
        <v/>
      </c>
      <c r="BI49" s="46" t="str">
        <f t="shared" ca="1" si="201"/>
        <v/>
      </c>
      <c r="BL49" s="145">
        <f t="shared" si="202"/>
        <v>0</v>
      </c>
      <c r="BM49" s="167">
        <f t="shared" si="203"/>
        <v>0</v>
      </c>
      <c r="BN49" s="167">
        <f t="shared" si="204"/>
        <v>0</v>
      </c>
      <c r="BO49" s="246"/>
      <c r="BP49" s="32"/>
      <c r="BQ49" s="32"/>
      <c r="BR49" s="32"/>
      <c r="BS49" s="32"/>
      <c r="BT49" s="32"/>
      <c r="BU49" s="32"/>
      <c r="BV49" s="48">
        <f t="shared" si="275"/>
        <v>0</v>
      </c>
      <c r="BW49" s="46" t="str">
        <f t="shared" si="205"/>
        <v/>
      </c>
      <c r="BX49" s="46" t="str">
        <f t="shared" ca="1" si="206"/>
        <v/>
      </c>
      <c r="CA49" s="145">
        <f t="shared" si="207"/>
        <v>0</v>
      </c>
      <c r="CB49" s="167">
        <f t="shared" si="208"/>
        <v>0</v>
      </c>
      <c r="CC49" s="167">
        <f t="shared" si="209"/>
        <v>0</v>
      </c>
      <c r="CD49" s="167">
        <f t="shared" si="210"/>
        <v>0</v>
      </c>
      <c r="CE49" s="246"/>
      <c r="CF49" s="32"/>
      <c r="CG49" s="32"/>
      <c r="CH49" s="32"/>
      <c r="CI49" s="32"/>
      <c r="CJ49" s="32"/>
      <c r="CK49" s="48">
        <f t="shared" si="276"/>
        <v>0</v>
      </c>
      <c r="CL49" s="46" t="str">
        <f t="shared" si="211"/>
        <v/>
      </c>
      <c r="CM49" s="46" t="str">
        <f t="shared" ca="1" si="212"/>
        <v/>
      </c>
      <c r="CP49" s="145">
        <f t="shared" si="213"/>
        <v>0</v>
      </c>
      <c r="CQ49" s="167">
        <f t="shared" si="214"/>
        <v>0</v>
      </c>
      <c r="CR49" s="167">
        <f t="shared" si="215"/>
        <v>0</v>
      </c>
      <c r="CS49" s="167">
        <f t="shared" si="216"/>
        <v>0</v>
      </c>
      <c r="CT49" s="167">
        <f t="shared" si="217"/>
        <v>0</v>
      </c>
      <c r="CU49" s="246"/>
      <c r="CV49" s="32"/>
      <c r="CW49" s="32"/>
      <c r="CX49" s="32"/>
      <c r="CY49" s="32"/>
      <c r="CZ49" s="48">
        <f t="shared" si="277"/>
        <v>0</v>
      </c>
      <c r="DA49" s="46" t="str">
        <f t="shared" si="218"/>
        <v/>
      </c>
      <c r="DB49" s="46" t="str">
        <f t="shared" ca="1" si="219"/>
        <v/>
      </c>
      <c r="DE49" s="145">
        <f t="shared" si="220"/>
        <v>0</v>
      </c>
      <c r="DF49" s="167">
        <f t="shared" si="221"/>
        <v>0</v>
      </c>
      <c r="DG49" s="167">
        <f t="shared" si="222"/>
        <v>0</v>
      </c>
      <c r="DH49" s="167">
        <f t="shared" si="223"/>
        <v>0</v>
      </c>
      <c r="DI49" s="167">
        <f t="shared" si="224"/>
        <v>0</v>
      </c>
      <c r="DJ49" s="167">
        <f t="shared" si="225"/>
        <v>0</v>
      </c>
      <c r="DK49" s="246"/>
      <c r="DL49" s="32"/>
      <c r="DM49" s="32"/>
      <c r="DN49" s="32"/>
      <c r="DO49" s="48">
        <f t="shared" si="278"/>
        <v>0</v>
      </c>
      <c r="DP49" s="46" t="str">
        <f t="shared" si="226"/>
        <v/>
      </c>
      <c r="DQ49" s="46" t="str">
        <f t="shared" ca="1" si="227"/>
        <v/>
      </c>
      <c r="DT49" s="145">
        <f t="shared" si="228"/>
        <v>0</v>
      </c>
      <c r="DU49" s="167">
        <f t="shared" si="229"/>
        <v>0</v>
      </c>
      <c r="DV49" s="167">
        <f t="shared" si="230"/>
        <v>0</v>
      </c>
      <c r="DW49" s="167">
        <f t="shared" si="231"/>
        <v>0</v>
      </c>
      <c r="DX49" s="167">
        <f t="shared" si="232"/>
        <v>0</v>
      </c>
      <c r="DY49" s="167">
        <f t="shared" si="233"/>
        <v>0</v>
      </c>
      <c r="DZ49" s="167">
        <f t="shared" si="234"/>
        <v>0</v>
      </c>
      <c r="EA49" s="246"/>
      <c r="EB49" s="32"/>
      <c r="EC49" s="32"/>
      <c r="ED49" s="48">
        <f t="shared" si="279"/>
        <v>0</v>
      </c>
      <c r="EE49" s="46" t="str">
        <f t="shared" si="235"/>
        <v/>
      </c>
      <c r="EF49" s="46" t="str">
        <f t="shared" ca="1" si="236"/>
        <v/>
      </c>
      <c r="EI49" s="145">
        <f t="shared" si="237"/>
        <v>0</v>
      </c>
      <c r="EJ49" s="167">
        <f t="shared" si="238"/>
        <v>0</v>
      </c>
      <c r="EK49" s="167">
        <f t="shared" si="239"/>
        <v>0</v>
      </c>
      <c r="EL49" s="167">
        <f t="shared" si="240"/>
        <v>0</v>
      </c>
      <c r="EM49" s="167">
        <f t="shared" si="241"/>
        <v>0</v>
      </c>
      <c r="EN49" s="167">
        <f t="shared" si="242"/>
        <v>0</v>
      </c>
      <c r="EO49" s="167">
        <f t="shared" si="243"/>
        <v>0</v>
      </c>
      <c r="EP49" s="167">
        <f t="shared" si="244"/>
        <v>0</v>
      </c>
      <c r="EQ49" s="246"/>
      <c r="ER49" s="32"/>
      <c r="ES49" s="48">
        <f t="shared" si="280"/>
        <v>0</v>
      </c>
      <c r="ET49" s="46" t="str">
        <f t="shared" si="245"/>
        <v/>
      </c>
      <c r="EU49" s="46" t="str">
        <f t="shared" ca="1" si="246"/>
        <v/>
      </c>
      <c r="EX49" s="145">
        <f t="shared" si="247"/>
        <v>0</v>
      </c>
      <c r="EY49" s="167">
        <f t="shared" si="248"/>
        <v>0</v>
      </c>
      <c r="EZ49" s="167">
        <f t="shared" si="249"/>
        <v>0</v>
      </c>
      <c r="FA49" s="167">
        <f t="shared" si="250"/>
        <v>0</v>
      </c>
      <c r="FB49" s="167">
        <f t="shared" si="251"/>
        <v>0</v>
      </c>
      <c r="FC49" s="167">
        <f t="shared" si="252"/>
        <v>0</v>
      </c>
      <c r="FD49" s="167">
        <f t="shared" si="253"/>
        <v>0</v>
      </c>
      <c r="FE49" s="167">
        <f t="shared" si="254"/>
        <v>0</v>
      </c>
      <c r="FF49" s="167">
        <f t="shared" si="255"/>
        <v>0</v>
      </c>
      <c r="FG49" s="246"/>
      <c r="FH49" s="48">
        <f t="shared" si="281"/>
        <v>0</v>
      </c>
      <c r="FI49" s="46" t="str">
        <f t="shared" si="256"/>
        <v/>
      </c>
      <c r="FJ49" s="46" t="str">
        <f t="shared" ca="1" si="257"/>
        <v/>
      </c>
    </row>
    <row r="50" spans="2:167" ht="15" hidden="1" customHeight="1" outlineLevel="1" x14ac:dyDescent="0.2">
      <c r="B50" s="829" t="str">
        <f>IF('General Information'!B72&lt;&gt;"",'General Information'!B72,"N/A")</f>
        <v>N/A</v>
      </c>
      <c r="C50" s="829"/>
      <c r="E50" s="4">
        <f ca="1">IF(E$7="Actual",OFFSET(E50,0,VLOOKUP(COLUMN(E50),Config!$F$44:$G$52,2,FALSE)-COLUMN($E50)),SUMIF('Budget Details'!$C$9:$C$674,$B50,'Budget Details'!V$9:V$674))</f>
        <v>0</v>
      </c>
      <c r="F50" s="48">
        <f ca="1">IF(F$7="Actual",OFFSET(F50,0,VLOOKUP(COLUMN(F50),Config!$F$44:$G$52,2,FALSE)-COLUMN($E50)),SUMIF('Budget Details'!$C$9:$C$674,$B50,'Budget Details'!W$9:W$674))</f>
        <v>0</v>
      </c>
      <c r="G50" s="48">
        <f ca="1">IF(G$7="Actual",OFFSET(G50,0,VLOOKUP(COLUMN(G50),Config!$F$44:$G$52,2,FALSE)-COLUMN($E50)),SUMIF('Budget Details'!$C$9:$C$674,$B50,'Budget Details'!X$9:X$674))</f>
        <v>0</v>
      </c>
      <c r="H50" s="48">
        <f ca="1">IF(H$7="Actual",OFFSET(H50,0,VLOOKUP(COLUMN(H50),Config!$F$44:$G$52,2,FALSE)-COLUMN($E50)),SUMIF('Budget Details'!$C$9:$C$674,$B50,'Budget Details'!Y$9:Y$674))</f>
        <v>0</v>
      </c>
      <c r="I50" s="48">
        <f ca="1">IF(I$7="Actual",OFFSET(I50,0,VLOOKUP(COLUMN(I50),Config!$F$44:$G$52,2,FALSE)-COLUMN($E50)),SUMIF('Budget Details'!$C$9:$C$674,$B50,'Budget Details'!Z$9:Z$674))</f>
        <v>0</v>
      </c>
      <c r="J50" s="48">
        <f ca="1">IF(J$7="Actual",OFFSET(J50,0,VLOOKUP(COLUMN(J50),Config!$F$44:$G$52,2,FALSE)-COLUMN($E50)),SUMIF('Budget Details'!$C$9:$C$674,$B50,'Budget Details'!AA$9:AA$674))</f>
        <v>0</v>
      </c>
      <c r="K50" s="48">
        <f ca="1">IF(K$7="Actual",OFFSET(K50,0,VLOOKUP(COLUMN(K50),Config!$F$44:$G$52,2,FALSE)-COLUMN($E50)),SUMIF('Budget Details'!$C$9:$C$674,$B50,'Budget Details'!AB$9:AB$674))</f>
        <v>0</v>
      </c>
      <c r="L50" s="48">
        <f ca="1">IF(L$7="Actual",OFFSET(L50,0,VLOOKUP(COLUMN(L50),Config!$F$44:$G$52,2,FALSE)-COLUMN($E50)),SUMIF('Budget Details'!$C$9:$C$674,$B50,'Budget Details'!AC$9:AC$674))</f>
        <v>0</v>
      </c>
      <c r="M50" s="48">
        <f ca="1">IF(M$7="Actual",OFFSET(M50,0,VLOOKUP(COLUMN(M50),Config!$F$44:$G$52,2,FALSE)-COLUMN($E50)),SUMIF('Budget Details'!$C$9:$C$674,$B50,'Budget Details'!AD$9:AD$674))</f>
        <v>0</v>
      </c>
      <c r="N50" s="48">
        <f ca="1">IF(N$7="Actual",OFFSET(N50,0,VLOOKUP(COLUMN(N50),Config!$F$44:$G$52,2,FALSE)-COLUMN($E50)),SUMIF('Budget Details'!$C$9:$C$674,$B50,'Budget Details'!AE$9:AE$674))</f>
        <v>0</v>
      </c>
      <c r="O50" s="48">
        <f t="shared" ca="1" si="270"/>
        <v>0</v>
      </c>
      <c r="P50" s="46" t="str">
        <f t="shared" ca="1" si="271"/>
        <v/>
      </c>
      <c r="S50" s="246"/>
      <c r="T50" s="32"/>
      <c r="U50" s="32"/>
      <c r="V50" s="32"/>
      <c r="W50" s="32"/>
      <c r="X50" s="32"/>
      <c r="Y50" s="32"/>
      <c r="Z50" s="32"/>
      <c r="AA50" s="32"/>
      <c r="AB50" s="32"/>
      <c r="AC50" s="48">
        <f t="shared" si="272"/>
        <v>0</v>
      </c>
      <c r="AD50" s="46" t="str">
        <f t="shared" ca="1" si="260"/>
        <v/>
      </c>
      <c r="AE50" s="46" t="str">
        <f t="shared" ca="1" si="194"/>
        <v/>
      </c>
      <c r="AH50" s="145">
        <f t="shared" si="195"/>
        <v>0</v>
      </c>
      <c r="AI50" s="246"/>
      <c r="AJ50" s="32"/>
      <c r="AK50" s="32"/>
      <c r="AL50" s="32"/>
      <c r="AM50" s="32"/>
      <c r="AN50" s="32"/>
      <c r="AO50" s="32"/>
      <c r="AP50" s="32"/>
      <c r="AQ50" s="32"/>
      <c r="AR50" s="48">
        <f t="shared" si="273"/>
        <v>0</v>
      </c>
      <c r="AS50" s="46" t="str">
        <f t="shared" si="196"/>
        <v/>
      </c>
      <c r="AT50" s="46" t="str">
        <f t="shared" ca="1" si="197"/>
        <v/>
      </c>
      <c r="AW50" s="145">
        <f t="shared" si="198"/>
        <v>0</v>
      </c>
      <c r="AX50" s="167">
        <f t="shared" si="199"/>
        <v>0</v>
      </c>
      <c r="AY50" s="246"/>
      <c r="AZ50" s="32"/>
      <c r="BA50" s="32"/>
      <c r="BB50" s="32"/>
      <c r="BC50" s="32"/>
      <c r="BD50" s="32"/>
      <c r="BE50" s="32"/>
      <c r="BF50" s="32"/>
      <c r="BG50" s="48">
        <f t="shared" si="274"/>
        <v>0</v>
      </c>
      <c r="BH50" s="46" t="str">
        <f t="shared" si="200"/>
        <v/>
      </c>
      <c r="BI50" s="46" t="str">
        <f t="shared" ca="1" si="201"/>
        <v/>
      </c>
      <c r="BL50" s="145">
        <f t="shared" si="202"/>
        <v>0</v>
      </c>
      <c r="BM50" s="167">
        <f t="shared" si="203"/>
        <v>0</v>
      </c>
      <c r="BN50" s="167">
        <f t="shared" si="204"/>
        <v>0</v>
      </c>
      <c r="BO50" s="246"/>
      <c r="BP50" s="32"/>
      <c r="BQ50" s="32"/>
      <c r="BR50" s="32"/>
      <c r="BS50" s="32"/>
      <c r="BT50" s="32"/>
      <c r="BU50" s="32"/>
      <c r="BV50" s="48">
        <f t="shared" si="275"/>
        <v>0</v>
      </c>
      <c r="BW50" s="46" t="str">
        <f t="shared" si="205"/>
        <v/>
      </c>
      <c r="BX50" s="46" t="str">
        <f t="shared" ca="1" si="206"/>
        <v/>
      </c>
      <c r="CA50" s="145">
        <f t="shared" si="207"/>
        <v>0</v>
      </c>
      <c r="CB50" s="167">
        <f t="shared" si="208"/>
        <v>0</v>
      </c>
      <c r="CC50" s="167">
        <f t="shared" si="209"/>
        <v>0</v>
      </c>
      <c r="CD50" s="167">
        <f t="shared" si="210"/>
        <v>0</v>
      </c>
      <c r="CE50" s="246"/>
      <c r="CF50" s="32"/>
      <c r="CG50" s="32"/>
      <c r="CH50" s="32"/>
      <c r="CI50" s="32"/>
      <c r="CJ50" s="32"/>
      <c r="CK50" s="48">
        <f t="shared" si="276"/>
        <v>0</v>
      </c>
      <c r="CL50" s="46" t="str">
        <f t="shared" si="211"/>
        <v/>
      </c>
      <c r="CM50" s="46" t="str">
        <f t="shared" ca="1" si="212"/>
        <v/>
      </c>
      <c r="CP50" s="145">
        <f t="shared" si="213"/>
        <v>0</v>
      </c>
      <c r="CQ50" s="167">
        <f t="shared" si="214"/>
        <v>0</v>
      </c>
      <c r="CR50" s="167">
        <f t="shared" si="215"/>
        <v>0</v>
      </c>
      <c r="CS50" s="167">
        <f t="shared" si="216"/>
        <v>0</v>
      </c>
      <c r="CT50" s="167">
        <f t="shared" si="217"/>
        <v>0</v>
      </c>
      <c r="CU50" s="246"/>
      <c r="CV50" s="32"/>
      <c r="CW50" s="32"/>
      <c r="CX50" s="32"/>
      <c r="CY50" s="32"/>
      <c r="CZ50" s="48">
        <f t="shared" si="277"/>
        <v>0</v>
      </c>
      <c r="DA50" s="46" t="str">
        <f t="shared" si="218"/>
        <v/>
      </c>
      <c r="DB50" s="46" t="str">
        <f t="shared" ca="1" si="219"/>
        <v/>
      </c>
      <c r="DE50" s="145">
        <f t="shared" si="220"/>
        <v>0</v>
      </c>
      <c r="DF50" s="167">
        <f t="shared" si="221"/>
        <v>0</v>
      </c>
      <c r="DG50" s="167">
        <f t="shared" si="222"/>
        <v>0</v>
      </c>
      <c r="DH50" s="167">
        <f t="shared" si="223"/>
        <v>0</v>
      </c>
      <c r="DI50" s="167">
        <f t="shared" si="224"/>
        <v>0</v>
      </c>
      <c r="DJ50" s="167">
        <f t="shared" si="225"/>
        <v>0</v>
      </c>
      <c r="DK50" s="246"/>
      <c r="DL50" s="32"/>
      <c r="DM50" s="32"/>
      <c r="DN50" s="32"/>
      <c r="DO50" s="48">
        <f t="shared" si="278"/>
        <v>0</v>
      </c>
      <c r="DP50" s="46" t="str">
        <f t="shared" si="226"/>
        <v/>
      </c>
      <c r="DQ50" s="46" t="str">
        <f t="shared" ca="1" si="227"/>
        <v/>
      </c>
      <c r="DT50" s="145">
        <f t="shared" si="228"/>
        <v>0</v>
      </c>
      <c r="DU50" s="167">
        <f t="shared" si="229"/>
        <v>0</v>
      </c>
      <c r="DV50" s="167">
        <f t="shared" si="230"/>
        <v>0</v>
      </c>
      <c r="DW50" s="167">
        <f t="shared" si="231"/>
        <v>0</v>
      </c>
      <c r="DX50" s="167">
        <f t="shared" si="232"/>
        <v>0</v>
      </c>
      <c r="DY50" s="167">
        <f t="shared" si="233"/>
        <v>0</v>
      </c>
      <c r="DZ50" s="167">
        <f t="shared" si="234"/>
        <v>0</v>
      </c>
      <c r="EA50" s="246"/>
      <c r="EB50" s="32"/>
      <c r="EC50" s="32"/>
      <c r="ED50" s="48">
        <f t="shared" si="279"/>
        <v>0</v>
      </c>
      <c r="EE50" s="46" t="str">
        <f t="shared" si="235"/>
        <v/>
      </c>
      <c r="EF50" s="46" t="str">
        <f t="shared" ca="1" si="236"/>
        <v/>
      </c>
      <c r="EI50" s="145">
        <f t="shared" si="237"/>
        <v>0</v>
      </c>
      <c r="EJ50" s="167">
        <f t="shared" si="238"/>
        <v>0</v>
      </c>
      <c r="EK50" s="167">
        <f t="shared" si="239"/>
        <v>0</v>
      </c>
      <c r="EL50" s="167">
        <f t="shared" si="240"/>
        <v>0</v>
      </c>
      <c r="EM50" s="167">
        <f t="shared" si="241"/>
        <v>0</v>
      </c>
      <c r="EN50" s="167">
        <f t="shared" si="242"/>
        <v>0</v>
      </c>
      <c r="EO50" s="167">
        <f t="shared" si="243"/>
        <v>0</v>
      </c>
      <c r="EP50" s="167">
        <f t="shared" si="244"/>
        <v>0</v>
      </c>
      <c r="EQ50" s="246"/>
      <c r="ER50" s="32"/>
      <c r="ES50" s="48">
        <f t="shared" si="280"/>
        <v>0</v>
      </c>
      <c r="ET50" s="46" t="str">
        <f t="shared" si="245"/>
        <v/>
      </c>
      <c r="EU50" s="46" t="str">
        <f t="shared" ca="1" si="246"/>
        <v/>
      </c>
      <c r="EX50" s="145">
        <f t="shared" si="247"/>
        <v>0</v>
      </c>
      <c r="EY50" s="167">
        <f t="shared" si="248"/>
        <v>0</v>
      </c>
      <c r="EZ50" s="167">
        <f t="shared" si="249"/>
        <v>0</v>
      </c>
      <c r="FA50" s="167">
        <f t="shared" si="250"/>
        <v>0</v>
      </c>
      <c r="FB50" s="167">
        <f t="shared" si="251"/>
        <v>0</v>
      </c>
      <c r="FC50" s="167">
        <f t="shared" si="252"/>
        <v>0</v>
      </c>
      <c r="FD50" s="167">
        <f t="shared" si="253"/>
        <v>0</v>
      </c>
      <c r="FE50" s="167">
        <f t="shared" si="254"/>
        <v>0</v>
      </c>
      <c r="FF50" s="167">
        <f t="shared" si="255"/>
        <v>0</v>
      </c>
      <c r="FG50" s="246"/>
      <c r="FH50" s="48">
        <f t="shared" si="281"/>
        <v>0</v>
      </c>
      <c r="FI50" s="46" t="str">
        <f t="shared" si="256"/>
        <v/>
      </c>
      <c r="FJ50" s="46" t="str">
        <f t="shared" ca="1" si="257"/>
        <v/>
      </c>
    </row>
    <row r="51" spans="2:167" ht="15" hidden="1" customHeight="1" outlineLevel="1" x14ac:dyDescent="0.2">
      <c r="B51" s="829" t="str">
        <f>IF('General Information'!B73&lt;&gt;"",'General Information'!B73,"N/A")</f>
        <v>N/A</v>
      </c>
      <c r="C51" s="829"/>
      <c r="E51" s="4">
        <f ca="1">IF(E$7="Actual",OFFSET(E51,0,VLOOKUP(COLUMN(E51),Config!$F$44:$G$52,2,FALSE)-COLUMN($E51)),SUMIF('Budget Details'!$C$9:$C$674,$B51,'Budget Details'!V$9:V$674))</f>
        <v>0</v>
      </c>
      <c r="F51" s="48">
        <f ca="1">IF(F$7="Actual",OFFSET(F51,0,VLOOKUP(COLUMN(F51),Config!$F$44:$G$52,2,FALSE)-COLUMN($E51)),SUMIF('Budget Details'!$C$9:$C$674,$B51,'Budget Details'!W$9:W$674))</f>
        <v>0</v>
      </c>
      <c r="G51" s="48">
        <f ca="1">IF(G$7="Actual",OFFSET(G51,0,VLOOKUP(COLUMN(G51),Config!$F$44:$G$52,2,FALSE)-COLUMN($E51)),SUMIF('Budget Details'!$C$9:$C$674,$B51,'Budget Details'!X$9:X$674))</f>
        <v>0</v>
      </c>
      <c r="H51" s="48">
        <f ca="1">IF(H$7="Actual",OFFSET(H51,0,VLOOKUP(COLUMN(H51),Config!$F$44:$G$52,2,FALSE)-COLUMN($E51)),SUMIF('Budget Details'!$C$9:$C$674,$B51,'Budget Details'!Y$9:Y$674))</f>
        <v>0</v>
      </c>
      <c r="I51" s="48">
        <f ca="1">IF(I$7="Actual",OFFSET(I51,0,VLOOKUP(COLUMN(I51),Config!$F$44:$G$52,2,FALSE)-COLUMN($E51)),SUMIF('Budget Details'!$C$9:$C$674,$B51,'Budget Details'!Z$9:Z$674))</f>
        <v>0</v>
      </c>
      <c r="J51" s="48">
        <f ca="1">IF(J$7="Actual",OFFSET(J51,0,VLOOKUP(COLUMN(J51),Config!$F$44:$G$52,2,FALSE)-COLUMN($E51)),SUMIF('Budget Details'!$C$9:$C$674,$B51,'Budget Details'!AA$9:AA$674))</f>
        <v>0</v>
      </c>
      <c r="K51" s="48">
        <f ca="1">IF(K$7="Actual",OFFSET(K51,0,VLOOKUP(COLUMN(K51),Config!$F$44:$G$52,2,FALSE)-COLUMN($E51)),SUMIF('Budget Details'!$C$9:$C$674,$B51,'Budget Details'!AB$9:AB$674))</f>
        <v>0</v>
      </c>
      <c r="L51" s="48">
        <f ca="1">IF(L$7="Actual",OFFSET(L51,0,VLOOKUP(COLUMN(L51),Config!$F$44:$G$52,2,FALSE)-COLUMN($E51)),SUMIF('Budget Details'!$C$9:$C$674,$B51,'Budget Details'!AC$9:AC$674))</f>
        <v>0</v>
      </c>
      <c r="M51" s="48">
        <f ca="1">IF(M$7="Actual",OFFSET(M51,0,VLOOKUP(COLUMN(M51),Config!$F$44:$G$52,2,FALSE)-COLUMN($E51)),SUMIF('Budget Details'!$C$9:$C$674,$B51,'Budget Details'!AD$9:AD$674))</f>
        <v>0</v>
      </c>
      <c r="N51" s="48">
        <f ca="1">IF(N$7="Actual",OFFSET(N51,0,VLOOKUP(COLUMN(N51),Config!$F$44:$G$52,2,FALSE)-COLUMN($E51)),SUMIF('Budget Details'!$C$9:$C$674,$B51,'Budget Details'!AE$9:AE$674))</f>
        <v>0</v>
      </c>
      <c r="O51" s="48">
        <f t="shared" ca="1" si="270"/>
        <v>0</v>
      </c>
      <c r="P51" s="46" t="str">
        <f t="shared" ca="1" si="271"/>
        <v/>
      </c>
      <c r="S51" s="246"/>
      <c r="T51" s="32"/>
      <c r="U51" s="32"/>
      <c r="V51" s="32"/>
      <c r="W51" s="32"/>
      <c r="X51" s="32"/>
      <c r="Y51" s="32"/>
      <c r="Z51" s="32"/>
      <c r="AA51" s="32"/>
      <c r="AB51" s="32"/>
      <c r="AC51" s="48">
        <f t="shared" si="272"/>
        <v>0</v>
      </c>
      <c r="AD51" s="46" t="str">
        <f t="shared" ca="1" si="260"/>
        <v/>
      </c>
      <c r="AE51" s="46" t="str">
        <f t="shared" ca="1" si="194"/>
        <v/>
      </c>
      <c r="AH51" s="145">
        <f t="shared" si="195"/>
        <v>0</v>
      </c>
      <c r="AI51" s="246"/>
      <c r="AJ51" s="32"/>
      <c r="AK51" s="32"/>
      <c r="AL51" s="32"/>
      <c r="AM51" s="32"/>
      <c r="AN51" s="32"/>
      <c r="AO51" s="32"/>
      <c r="AP51" s="32"/>
      <c r="AQ51" s="32"/>
      <c r="AR51" s="48">
        <f t="shared" si="273"/>
        <v>0</v>
      </c>
      <c r="AS51" s="46" t="str">
        <f t="shared" si="196"/>
        <v/>
      </c>
      <c r="AT51" s="46" t="str">
        <f t="shared" ca="1" si="197"/>
        <v/>
      </c>
      <c r="AW51" s="145">
        <f t="shared" si="198"/>
        <v>0</v>
      </c>
      <c r="AX51" s="167">
        <f t="shared" si="199"/>
        <v>0</v>
      </c>
      <c r="AY51" s="246"/>
      <c r="AZ51" s="32"/>
      <c r="BA51" s="32"/>
      <c r="BB51" s="32"/>
      <c r="BC51" s="32"/>
      <c r="BD51" s="32"/>
      <c r="BE51" s="32"/>
      <c r="BF51" s="32"/>
      <c r="BG51" s="48">
        <f t="shared" si="274"/>
        <v>0</v>
      </c>
      <c r="BH51" s="46" t="str">
        <f t="shared" si="200"/>
        <v/>
      </c>
      <c r="BI51" s="46" t="str">
        <f t="shared" ca="1" si="201"/>
        <v/>
      </c>
      <c r="BL51" s="145">
        <f t="shared" si="202"/>
        <v>0</v>
      </c>
      <c r="BM51" s="167">
        <f t="shared" si="203"/>
        <v>0</v>
      </c>
      <c r="BN51" s="167">
        <f t="shared" si="204"/>
        <v>0</v>
      </c>
      <c r="BO51" s="246"/>
      <c r="BP51" s="32"/>
      <c r="BQ51" s="32"/>
      <c r="BR51" s="32"/>
      <c r="BS51" s="32"/>
      <c r="BT51" s="32"/>
      <c r="BU51" s="32"/>
      <c r="BV51" s="48">
        <f t="shared" si="275"/>
        <v>0</v>
      </c>
      <c r="BW51" s="46" t="str">
        <f t="shared" si="205"/>
        <v/>
      </c>
      <c r="BX51" s="46" t="str">
        <f t="shared" ca="1" si="206"/>
        <v/>
      </c>
      <c r="CA51" s="145">
        <f t="shared" si="207"/>
        <v>0</v>
      </c>
      <c r="CB51" s="167">
        <f t="shared" si="208"/>
        <v>0</v>
      </c>
      <c r="CC51" s="167">
        <f t="shared" si="209"/>
        <v>0</v>
      </c>
      <c r="CD51" s="167">
        <f t="shared" si="210"/>
        <v>0</v>
      </c>
      <c r="CE51" s="246"/>
      <c r="CF51" s="32"/>
      <c r="CG51" s="32"/>
      <c r="CH51" s="32"/>
      <c r="CI51" s="32"/>
      <c r="CJ51" s="32"/>
      <c r="CK51" s="48">
        <f t="shared" si="276"/>
        <v>0</v>
      </c>
      <c r="CL51" s="46" t="str">
        <f t="shared" si="211"/>
        <v/>
      </c>
      <c r="CM51" s="46" t="str">
        <f t="shared" ca="1" si="212"/>
        <v/>
      </c>
      <c r="CP51" s="145">
        <f t="shared" si="213"/>
        <v>0</v>
      </c>
      <c r="CQ51" s="167">
        <f t="shared" si="214"/>
        <v>0</v>
      </c>
      <c r="CR51" s="167">
        <f t="shared" si="215"/>
        <v>0</v>
      </c>
      <c r="CS51" s="167">
        <f t="shared" si="216"/>
        <v>0</v>
      </c>
      <c r="CT51" s="167">
        <f t="shared" si="217"/>
        <v>0</v>
      </c>
      <c r="CU51" s="246"/>
      <c r="CV51" s="32"/>
      <c r="CW51" s="32"/>
      <c r="CX51" s="32"/>
      <c r="CY51" s="32"/>
      <c r="CZ51" s="48">
        <f t="shared" si="277"/>
        <v>0</v>
      </c>
      <c r="DA51" s="46" t="str">
        <f t="shared" si="218"/>
        <v/>
      </c>
      <c r="DB51" s="46" t="str">
        <f t="shared" ca="1" si="219"/>
        <v/>
      </c>
      <c r="DE51" s="145">
        <f t="shared" si="220"/>
        <v>0</v>
      </c>
      <c r="DF51" s="167">
        <f t="shared" si="221"/>
        <v>0</v>
      </c>
      <c r="DG51" s="167">
        <f t="shared" si="222"/>
        <v>0</v>
      </c>
      <c r="DH51" s="167">
        <f t="shared" si="223"/>
        <v>0</v>
      </c>
      <c r="DI51" s="167">
        <f t="shared" si="224"/>
        <v>0</v>
      </c>
      <c r="DJ51" s="167">
        <f t="shared" si="225"/>
        <v>0</v>
      </c>
      <c r="DK51" s="246"/>
      <c r="DL51" s="32"/>
      <c r="DM51" s="32"/>
      <c r="DN51" s="32"/>
      <c r="DO51" s="48">
        <f t="shared" si="278"/>
        <v>0</v>
      </c>
      <c r="DP51" s="46" t="str">
        <f t="shared" si="226"/>
        <v/>
      </c>
      <c r="DQ51" s="46" t="str">
        <f t="shared" ca="1" si="227"/>
        <v/>
      </c>
      <c r="DT51" s="145">
        <f t="shared" si="228"/>
        <v>0</v>
      </c>
      <c r="DU51" s="167">
        <f t="shared" si="229"/>
        <v>0</v>
      </c>
      <c r="DV51" s="167">
        <f t="shared" si="230"/>
        <v>0</v>
      </c>
      <c r="DW51" s="167">
        <f t="shared" si="231"/>
        <v>0</v>
      </c>
      <c r="DX51" s="167">
        <f t="shared" si="232"/>
        <v>0</v>
      </c>
      <c r="DY51" s="167">
        <f t="shared" si="233"/>
        <v>0</v>
      </c>
      <c r="DZ51" s="167">
        <f t="shared" si="234"/>
        <v>0</v>
      </c>
      <c r="EA51" s="246"/>
      <c r="EB51" s="32"/>
      <c r="EC51" s="32"/>
      <c r="ED51" s="48">
        <f t="shared" si="279"/>
        <v>0</v>
      </c>
      <c r="EE51" s="46" t="str">
        <f t="shared" si="235"/>
        <v/>
      </c>
      <c r="EF51" s="46" t="str">
        <f t="shared" ca="1" si="236"/>
        <v/>
      </c>
      <c r="EI51" s="145">
        <f t="shared" si="237"/>
        <v>0</v>
      </c>
      <c r="EJ51" s="167">
        <f t="shared" si="238"/>
        <v>0</v>
      </c>
      <c r="EK51" s="167">
        <f t="shared" si="239"/>
        <v>0</v>
      </c>
      <c r="EL51" s="167">
        <f t="shared" si="240"/>
        <v>0</v>
      </c>
      <c r="EM51" s="167">
        <f t="shared" si="241"/>
        <v>0</v>
      </c>
      <c r="EN51" s="167">
        <f t="shared" si="242"/>
        <v>0</v>
      </c>
      <c r="EO51" s="167">
        <f t="shared" si="243"/>
        <v>0</v>
      </c>
      <c r="EP51" s="167">
        <f t="shared" si="244"/>
        <v>0</v>
      </c>
      <c r="EQ51" s="246"/>
      <c r="ER51" s="32"/>
      <c r="ES51" s="48">
        <f t="shared" si="280"/>
        <v>0</v>
      </c>
      <c r="ET51" s="46" t="str">
        <f t="shared" si="245"/>
        <v/>
      </c>
      <c r="EU51" s="46" t="str">
        <f t="shared" ca="1" si="246"/>
        <v/>
      </c>
      <c r="EX51" s="145">
        <f t="shared" si="247"/>
        <v>0</v>
      </c>
      <c r="EY51" s="167">
        <f t="shared" si="248"/>
        <v>0</v>
      </c>
      <c r="EZ51" s="167">
        <f t="shared" si="249"/>
        <v>0</v>
      </c>
      <c r="FA51" s="167">
        <f t="shared" si="250"/>
        <v>0</v>
      </c>
      <c r="FB51" s="167">
        <f t="shared" si="251"/>
        <v>0</v>
      </c>
      <c r="FC51" s="167">
        <f t="shared" si="252"/>
        <v>0</v>
      </c>
      <c r="FD51" s="167">
        <f t="shared" si="253"/>
        <v>0</v>
      </c>
      <c r="FE51" s="167">
        <f t="shared" si="254"/>
        <v>0</v>
      </c>
      <c r="FF51" s="167">
        <f t="shared" si="255"/>
        <v>0</v>
      </c>
      <c r="FG51" s="246"/>
      <c r="FH51" s="48">
        <f t="shared" si="281"/>
        <v>0</v>
      </c>
      <c r="FI51" s="46" t="str">
        <f t="shared" si="256"/>
        <v/>
      </c>
      <c r="FJ51" s="46" t="str">
        <f t="shared" ca="1" si="257"/>
        <v/>
      </c>
    </row>
    <row r="52" spans="2:167" ht="15" hidden="1" customHeight="1" outlineLevel="1" x14ac:dyDescent="0.2">
      <c r="B52" s="829" t="str">
        <f>IF('General Information'!B74&lt;&gt;"",'General Information'!B74,"N/A")</f>
        <v>N/A</v>
      </c>
      <c r="C52" s="829"/>
      <c r="E52" s="4">
        <f ca="1">IF(E$7="Actual",OFFSET(E52,0,VLOOKUP(COLUMN(E52),Config!$F$44:$G$52,2,FALSE)-COLUMN($E52)),SUMIF('Budget Details'!$C$9:$C$674,$B52,'Budget Details'!V$9:V$674))</f>
        <v>0</v>
      </c>
      <c r="F52" s="48">
        <f ca="1">IF(F$7="Actual",OFFSET(F52,0,VLOOKUP(COLUMN(F52),Config!$F$44:$G$52,2,FALSE)-COLUMN($E52)),SUMIF('Budget Details'!$C$9:$C$674,$B52,'Budget Details'!W$9:W$674))</f>
        <v>0</v>
      </c>
      <c r="G52" s="48">
        <f ca="1">IF(G$7="Actual",OFFSET(G52,0,VLOOKUP(COLUMN(G52),Config!$F$44:$G$52,2,FALSE)-COLUMN($E52)),SUMIF('Budget Details'!$C$9:$C$674,$B52,'Budget Details'!X$9:X$674))</f>
        <v>0</v>
      </c>
      <c r="H52" s="48">
        <f ca="1">IF(H$7="Actual",OFFSET(H52,0,VLOOKUP(COLUMN(H52),Config!$F$44:$G$52,2,FALSE)-COLUMN($E52)),SUMIF('Budget Details'!$C$9:$C$674,$B52,'Budget Details'!Y$9:Y$674))</f>
        <v>0</v>
      </c>
      <c r="I52" s="48">
        <f ca="1">IF(I$7="Actual",OFFSET(I52,0,VLOOKUP(COLUMN(I52),Config!$F$44:$G$52,2,FALSE)-COLUMN($E52)),SUMIF('Budget Details'!$C$9:$C$674,$B52,'Budget Details'!Z$9:Z$674))</f>
        <v>0</v>
      </c>
      <c r="J52" s="48">
        <f ca="1">IF(J$7="Actual",OFFSET(J52,0,VLOOKUP(COLUMN(J52),Config!$F$44:$G$52,2,FALSE)-COLUMN($E52)),SUMIF('Budget Details'!$C$9:$C$674,$B52,'Budget Details'!AA$9:AA$674))</f>
        <v>0</v>
      </c>
      <c r="K52" s="48">
        <f ca="1">IF(K$7="Actual",OFFSET(K52,0,VLOOKUP(COLUMN(K52),Config!$F$44:$G$52,2,FALSE)-COLUMN($E52)),SUMIF('Budget Details'!$C$9:$C$674,$B52,'Budget Details'!AB$9:AB$674))</f>
        <v>0</v>
      </c>
      <c r="L52" s="48">
        <f ca="1">IF(L$7="Actual",OFFSET(L52,0,VLOOKUP(COLUMN(L52),Config!$F$44:$G$52,2,FALSE)-COLUMN($E52)),SUMIF('Budget Details'!$C$9:$C$674,$B52,'Budget Details'!AC$9:AC$674))</f>
        <v>0</v>
      </c>
      <c r="M52" s="48">
        <f ca="1">IF(M$7="Actual",OFFSET(M52,0,VLOOKUP(COLUMN(M52),Config!$F$44:$G$52,2,FALSE)-COLUMN($E52)),SUMIF('Budget Details'!$C$9:$C$674,$B52,'Budget Details'!AD$9:AD$674))</f>
        <v>0</v>
      </c>
      <c r="N52" s="48">
        <f ca="1">IF(N$7="Actual",OFFSET(N52,0,VLOOKUP(COLUMN(N52),Config!$F$44:$G$52,2,FALSE)-COLUMN($E52)),SUMIF('Budget Details'!$C$9:$C$674,$B52,'Budget Details'!AE$9:AE$674))</f>
        <v>0</v>
      </c>
      <c r="O52" s="48">
        <f t="shared" ca="1" si="270"/>
        <v>0</v>
      </c>
      <c r="P52" s="46" t="str">
        <f t="shared" ca="1" si="271"/>
        <v/>
      </c>
      <c r="S52" s="246"/>
      <c r="T52" s="32"/>
      <c r="U52" s="32"/>
      <c r="V52" s="32"/>
      <c r="W52" s="32"/>
      <c r="X52" s="32"/>
      <c r="Y52" s="32"/>
      <c r="Z52" s="32"/>
      <c r="AA52" s="32"/>
      <c r="AB52" s="32"/>
      <c r="AC52" s="48">
        <f t="shared" si="272"/>
        <v>0</v>
      </c>
      <c r="AD52" s="46" t="str">
        <f t="shared" ca="1" si="260"/>
        <v/>
      </c>
      <c r="AE52" s="46" t="str">
        <f t="shared" ca="1" si="194"/>
        <v/>
      </c>
      <c r="AH52" s="145">
        <f t="shared" si="195"/>
        <v>0</v>
      </c>
      <c r="AI52" s="246"/>
      <c r="AJ52" s="32"/>
      <c r="AK52" s="32"/>
      <c r="AL52" s="32"/>
      <c r="AM52" s="32"/>
      <c r="AN52" s="32"/>
      <c r="AO52" s="32"/>
      <c r="AP52" s="32"/>
      <c r="AQ52" s="32"/>
      <c r="AR52" s="48">
        <f t="shared" si="273"/>
        <v>0</v>
      </c>
      <c r="AS52" s="46" t="str">
        <f t="shared" si="196"/>
        <v/>
      </c>
      <c r="AT52" s="46" t="str">
        <f t="shared" ca="1" si="197"/>
        <v/>
      </c>
      <c r="AW52" s="145">
        <f t="shared" si="198"/>
        <v>0</v>
      </c>
      <c r="AX52" s="167">
        <f t="shared" si="199"/>
        <v>0</v>
      </c>
      <c r="AY52" s="246"/>
      <c r="AZ52" s="32"/>
      <c r="BA52" s="32"/>
      <c r="BB52" s="32"/>
      <c r="BC52" s="32"/>
      <c r="BD52" s="32"/>
      <c r="BE52" s="32"/>
      <c r="BF52" s="32"/>
      <c r="BG52" s="48">
        <f t="shared" si="274"/>
        <v>0</v>
      </c>
      <c r="BH52" s="46" t="str">
        <f t="shared" si="200"/>
        <v/>
      </c>
      <c r="BI52" s="46" t="str">
        <f t="shared" ca="1" si="201"/>
        <v/>
      </c>
      <c r="BL52" s="145">
        <f t="shared" si="202"/>
        <v>0</v>
      </c>
      <c r="BM52" s="167">
        <f t="shared" si="203"/>
        <v>0</v>
      </c>
      <c r="BN52" s="167">
        <f t="shared" si="204"/>
        <v>0</v>
      </c>
      <c r="BO52" s="246"/>
      <c r="BP52" s="32"/>
      <c r="BQ52" s="32"/>
      <c r="BR52" s="32"/>
      <c r="BS52" s="32"/>
      <c r="BT52" s="32"/>
      <c r="BU52" s="32"/>
      <c r="BV52" s="48">
        <f t="shared" si="275"/>
        <v>0</v>
      </c>
      <c r="BW52" s="46" t="str">
        <f t="shared" si="205"/>
        <v/>
      </c>
      <c r="BX52" s="46" t="str">
        <f t="shared" ca="1" si="206"/>
        <v/>
      </c>
      <c r="CA52" s="145">
        <f t="shared" si="207"/>
        <v>0</v>
      </c>
      <c r="CB52" s="167">
        <f t="shared" si="208"/>
        <v>0</v>
      </c>
      <c r="CC52" s="167">
        <f t="shared" si="209"/>
        <v>0</v>
      </c>
      <c r="CD52" s="167">
        <f t="shared" si="210"/>
        <v>0</v>
      </c>
      <c r="CE52" s="246"/>
      <c r="CF52" s="32"/>
      <c r="CG52" s="32"/>
      <c r="CH52" s="32"/>
      <c r="CI52" s="32"/>
      <c r="CJ52" s="32"/>
      <c r="CK52" s="48">
        <f t="shared" si="276"/>
        <v>0</v>
      </c>
      <c r="CL52" s="46" t="str">
        <f t="shared" si="211"/>
        <v/>
      </c>
      <c r="CM52" s="46" t="str">
        <f t="shared" ca="1" si="212"/>
        <v/>
      </c>
      <c r="CP52" s="145">
        <f t="shared" si="213"/>
        <v>0</v>
      </c>
      <c r="CQ52" s="167">
        <f t="shared" si="214"/>
        <v>0</v>
      </c>
      <c r="CR52" s="167">
        <f t="shared" si="215"/>
        <v>0</v>
      </c>
      <c r="CS52" s="167">
        <f t="shared" si="216"/>
        <v>0</v>
      </c>
      <c r="CT52" s="167">
        <f t="shared" si="217"/>
        <v>0</v>
      </c>
      <c r="CU52" s="246"/>
      <c r="CV52" s="32"/>
      <c r="CW52" s="32"/>
      <c r="CX52" s="32"/>
      <c r="CY52" s="32"/>
      <c r="CZ52" s="48">
        <f t="shared" si="277"/>
        <v>0</v>
      </c>
      <c r="DA52" s="46" t="str">
        <f t="shared" si="218"/>
        <v/>
      </c>
      <c r="DB52" s="46" t="str">
        <f t="shared" ca="1" si="219"/>
        <v/>
      </c>
      <c r="DE52" s="145">
        <f t="shared" si="220"/>
        <v>0</v>
      </c>
      <c r="DF52" s="167">
        <f t="shared" si="221"/>
        <v>0</v>
      </c>
      <c r="DG52" s="167">
        <f t="shared" si="222"/>
        <v>0</v>
      </c>
      <c r="DH52" s="167">
        <f t="shared" si="223"/>
        <v>0</v>
      </c>
      <c r="DI52" s="167">
        <f t="shared" si="224"/>
        <v>0</v>
      </c>
      <c r="DJ52" s="167">
        <f t="shared" si="225"/>
        <v>0</v>
      </c>
      <c r="DK52" s="246"/>
      <c r="DL52" s="32"/>
      <c r="DM52" s="32"/>
      <c r="DN52" s="32"/>
      <c r="DO52" s="48">
        <f t="shared" si="278"/>
        <v>0</v>
      </c>
      <c r="DP52" s="46" t="str">
        <f t="shared" si="226"/>
        <v/>
      </c>
      <c r="DQ52" s="46" t="str">
        <f t="shared" ca="1" si="227"/>
        <v/>
      </c>
      <c r="DT52" s="145">
        <f t="shared" si="228"/>
        <v>0</v>
      </c>
      <c r="DU52" s="167">
        <f t="shared" si="229"/>
        <v>0</v>
      </c>
      <c r="DV52" s="167">
        <f t="shared" si="230"/>
        <v>0</v>
      </c>
      <c r="DW52" s="167">
        <f t="shared" si="231"/>
        <v>0</v>
      </c>
      <c r="DX52" s="167">
        <f t="shared" si="232"/>
        <v>0</v>
      </c>
      <c r="DY52" s="167">
        <f t="shared" si="233"/>
        <v>0</v>
      </c>
      <c r="DZ52" s="167">
        <f t="shared" si="234"/>
        <v>0</v>
      </c>
      <c r="EA52" s="246"/>
      <c r="EB52" s="32"/>
      <c r="EC52" s="32"/>
      <c r="ED52" s="48">
        <f t="shared" si="279"/>
        <v>0</v>
      </c>
      <c r="EE52" s="46" t="str">
        <f t="shared" si="235"/>
        <v/>
      </c>
      <c r="EF52" s="46" t="str">
        <f t="shared" ca="1" si="236"/>
        <v/>
      </c>
      <c r="EI52" s="145">
        <f t="shared" si="237"/>
        <v>0</v>
      </c>
      <c r="EJ52" s="167">
        <f t="shared" si="238"/>
        <v>0</v>
      </c>
      <c r="EK52" s="167">
        <f t="shared" si="239"/>
        <v>0</v>
      </c>
      <c r="EL52" s="167">
        <f t="shared" si="240"/>
        <v>0</v>
      </c>
      <c r="EM52" s="167">
        <f t="shared" si="241"/>
        <v>0</v>
      </c>
      <c r="EN52" s="167">
        <f t="shared" si="242"/>
        <v>0</v>
      </c>
      <c r="EO52" s="167">
        <f t="shared" si="243"/>
        <v>0</v>
      </c>
      <c r="EP52" s="167">
        <f t="shared" si="244"/>
        <v>0</v>
      </c>
      <c r="EQ52" s="246"/>
      <c r="ER52" s="32"/>
      <c r="ES52" s="48">
        <f t="shared" si="280"/>
        <v>0</v>
      </c>
      <c r="ET52" s="46" t="str">
        <f t="shared" si="245"/>
        <v/>
      </c>
      <c r="EU52" s="46" t="str">
        <f t="shared" ca="1" si="246"/>
        <v/>
      </c>
      <c r="EX52" s="145">
        <f t="shared" si="247"/>
        <v>0</v>
      </c>
      <c r="EY52" s="167">
        <f t="shared" si="248"/>
        <v>0</v>
      </c>
      <c r="EZ52" s="167">
        <f t="shared" si="249"/>
        <v>0</v>
      </c>
      <c r="FA52" s="167">
        <f t="shared" si="250"/>
        <v>0</v>
      </c>
      <c r="FB52" s="167">
        <f t="shared" si="251"/>
        <v>0</v>
      </c>
      <c r="FC52" s="167">
        <f t="shared" si="252"/>
        <v>0</v>
      </c>
      <c r="FD52" s="167">
        <f t="shared" si="253"/>
        <v>0</v>
      </c>
      <c r="FE52" s="167">
        <f t="shared" si="254"/>
        <v>0</v>
      </c>
      <c r="FF52" s="167">
        <f t="shared" si="255"/>
        <v>0</v>
      </c>
      <c r="FG52" s="246"/>
      <c r="FH52" s="48">
        <f t="shared" si="281"/>
        <v>0</v>
      </c>
      <c r="FI52" s="46" t="str">
        <f t="shared" si="256"/>
        <v/>
      </c>
      <c r="FJ52" s="46" t="str">
        <f t="shared" ca="1" si="257"/>
        <v/>
      </c>
    </row>
    <row r="53" spans="2:167" ht="15" hidden="1" customHeight="1" outlineLevel="1" x14ac:dyDescent="0.2">
      <c r="B53" s="829" t="str">
        <f>IF('General Information'!B75&lt;&gt;"",'General Information'!B75,"N/A")</f>
        <v>N/A</v>
      </c>
      <c r="C53" s="829"/>
      <c r="E53" s="4">
        <f ca="1">IF(E$7="Actual",OFFSET(E53,0,VLOOKUP(COLUMN(E53),Config!$F$44:$G$52,2,FALSE)-COLUMN($E53)),SUMIF('Budget Details'!$C$9:$C$674,$B53,'Budget Details'!V$9:V$674))</f>
        <v>0</v>
      </c>
      <c r="F53" s="48">
        <f ca="1">IF(F$7="Actual",OFFSET(F53,0,VLOOKUP(COLUMN(F53),Config!$F$44:$G$52,2,FALSE)-COLUMN($E53)),SUMIF('Budget Details'!$C$9:$C$674,$B53,'Budget Details'!W$9:W$674))</f>
        <v>0</v>
      </c>
      <c r="G53" s="48">
        <f ca="1">IF(G$7="Actual",OFFSET(G53,0,VLOOKUP(COLUMN(G53),Config!$F$44:$G$52,2,FALSE)-COLUMN($E53)),SUMIF('Budget Details'!$C$9:$C$674,$B53,'Budget Details'!X$9:X$674))</f>
        <v>0</v>
      </c>
      <c r="H53" s="48">
        <f ca="1">IF(H$7="Actual",OFFSET(H53,0,VLOOKUP(COLUMN(H53),Config!$F$44:$G$52,2,FALSE)-COLUMN($E53)),SUMIF('Budget Details'!$C$9:$C$674,$B53,'Budget Details'!Y$9:Y$674))</f>
        <v>0</v>
      </c>
      <c r="I53" s="48">
        <f ca="1">IF(I$7="Actual",OFFSET(I53,0,VLOOKUP(COLUMN(I53),Config!$F$44:$G$52,2,FALSE)-COLUMN($E53)),SUMIF('Budget Details'!$C$9:$C$674,$B53,'Budget Details'!Z$9:Z$674))</f>
        <v>0</v>
      </c>
      <c r="J53" s="48">
        <f ca="1">IF(J$7="Actual",OFFSET(J53,0,VLOOKUP(COLUMN(J53),Config!$F$44:$G$52,2,FALSE)-COLUMN($E53)),SUMIF('Budget Details'!$C$9:$C$674,$B53,'Budget Details'!AA$9:AA$674))</f>
        <v>0</v>
      </c>
      <c r="K53" s="48">
        <f ca="1">IF(K$7="Actual",OFFSET(K53,0,VLOOKUP(COLUMN(K53),Config!$F$44:$G$52,2,FALSE)-COLUMN($E53)),SUMIF('Budget Details'!$C$9:$C$674,$B53,'Budget Details'!AB$9:AB$674))</f>
        <v>0</v>
      </c>
      <c r="L53" s="48">
        <f ca="1">IF(L$7="Actual",OFFSET(L53,0,VLOOKUP(COLUMN(L53),Config!$F$44:$G$52,2,FALSE)-COLUMN($E53)),SUMIF('Budget Details'!$C$9:$C$674,$B53,'Budget Details'!AC$9:AC$674))</f>
        <v>0</v>
      </c>
      <c r="M53" s="48">
        <f ca="1">IF(M$7="Actual",OFFSET(M53,0,VLOOKUP(COLUMN(M53),Config!$F$44:$G$52,2,FALSE)-COLUMN($E53)),SUMIF('Budget Details'!$C$9:$C$674,$B53,'Budget Details'!AD$9:AD$674))</f>
        <v>0</v>
      </c>
      <c r="N53" s="48">
        <f ca="1">IF(N$7="Actual",OFFSET(N53,0,VLOOKUP(COLUMN(N53),Config!$F$44:$G$52,2,FALSE)-COLUMN($E53)),SUMIF('Budget Details'!$C$9:$C$674,$B53,'Budget Details'!AE$9:AE$674))</f>
        <v>0</v>
      </c>
      <c r="O53" s="48">
        <f t="shared" ca="1" si="270"/>
        <v>0</v>
      </c>
      <c r="P53" s="46" t="str">
        <f t="shared" ca="1" si="271"/>
        <v/>
      </c>
      <c r="S53" s="246"/>
      <c r="T53" s="32"/>
      <c r="U53" s="32"/>
      <c r="V53" s="32"/>
      <c r="W53" s="32"/>
      <c r="X53" s="32"/>
      <c r="Y53" s="32"/>
      <c r="Z53" s="32"/>
      <c r="AA53" s="32"/>
      <c r="AB53" s="32"/>
      <c r="AC53" s="48">
        <f t="shared" si="272"/>
        <v>0</v>
      </c>
      <c r="AD53" s="46" t="str">
        <f t="shared" ca="1" si="260"/>
        <v/>
      </c>
      <c r="AE53" s="46" t="str">
        <f t="shared" ca="1" si="194"/>
        <v/>
      </c>
      <c r="AH53" s="145">
        <f t="shared" si="195"/>
        <v>0</v>
      </c>
      <c r="AI53" s="246"/>
      <c r="AJ53" s="32"/>
      <c r="AK53" s="32"/>
      <c r="AL53" s="32"/>
      <c r="AM53" s="32"/>
      <c r="AN53" s="32"/>
      <c r="AO53" s="32"/>
      <c r="AP53" s="32"/>
      <c r="AQ53" s="32"/>
      <c r="AR53" s="48">
        <f t="shared" si="273"/>
        <v>0</v>
      </c>
      <c r="AS53" s="46" t="str">
        <f t="shared" si="196"/>
        <v/>
      </c>
      <c r="AT53" s="46" t="str">
        <f t="shared" ca="1" si="197"/>
        <v/>
      </c>
      <c r="AW53" s="145">
        <f t="shared" si="198"/>
        <v>0</v>
      </c>
      <c r="AX53" s="167">
        <f t="shared" si="199"/>
        <v>0</v>
      </c>
      <c r="AY53" s="246"/>
      <c r="AZ53" s="32"/>
      <c r="BA53" s="32"/>
      <c r="BB53" s="32"/>
      <c r="BC53" s="32"/>
      <c r="BD53" s="32"/>
      <c r="BE53" s="32"/>
      <c r="BF53" s="32"/>
      <c r="BG53" s="48">
        <f t="shared" si="274"/>
        <v>0</v>
      </c>
      <c r="BH53" s="46" t="str">
        <f t="shared" si="200"/>
        <v/>
      </c>
      <c r="BI53" s="46" t="str">
        <f t="shared" ca="1" si="201"/>
        <v/>
      </c>
      <c r="BL53" s="145">
        <f t="shared" si="202"/>
        <v>0</v>
      </c>
      <c r="BM53" s="167">
        <f t="shared" si="203"/>
        <v>0</v>
      </c>
      <c r="BN53" s="167">
        <f t="shared" si="204"/>
        <v>0</v>
      </c>
      <c r="BO53" s="246"/>
      <c r="BP53" s="32"/>
      <c r="BQ53" s="32"/>
      <c r="BR53" s="32"/>
      <c r="BS53" s="32"/>
      <c r="BT53" s="32"/>
      <c r="BU53" s="32"/>
      <c r="BV53" s="48">
        <f t="shared" si="275"/>
        <v>0</v>
      </c>
      <c r="BW53" s="46" t="str">
        <f t="shared" si="205"/>
        <v/>
      </c>
      <c r="BX53" s="46" t="str">
        <f t="shared" ca="1" si="206"/>
        <v/>
      </c>
      <c r="CA53" s="145">
        <f t="shared" si="207"/>
        <v>0</v>
      </c>
      <c r="CB53" s="167">
        <f t="shared" si="208"/>
        <v>0</v>
      </c>
      <c r="CC53" s="167">
        <f t="shared" si="209"/>
        <v>0</v>
      </c>
      <c r="CD53" s="167">
        <f t="shared" si="210"/>
        <v>0</v>
      </c>
      <c r="CE53" s="246"/>
      <c r="CF53" s="32"/>
      <c r="CG53" s="32"/>
      <c r="CH53" s="32"/>
      <c r="CI53" s="32"/>
      <c r="CJ53" s="32"/>
      <c r="CK53" s="48">
        <f t="shared" si="276"/>
        <v>0</v>
      </c>
      <c r="CL53" s="46" t="str">
        <f t="shared" si="211"/>
        <v/>
      </c>
      <c r="CM53" s="46" t="str">
        <f t="shared" ca="1" si="212"/>
        <v/>
      </c>
      <c r="CP53" s="145">
        <f t="shared" si="213"/>
        <v>0</v>
      </c>
      <c r="CQ53" s="167">
        <f t="shared" si="214"/>
        <v>0</v>
      </c>
      <c r="CR53" s="167">
        <f t="shared" si="215"/>
        <v>0</v>
      </c>
      <c r="CS53" s="167">
        <f t="shared" si="216"/>
        <v>0</v>
      </c>
      <c r="CT53" s="167">
        <f t="shared" si="217"/>
        <v>0</v>
      </c>
      <c r="CU53" s="246"/>
      <c r="CV53" s="32"/>
      <c r="CW53" s="32"/>
      <c r="CX53" s="32"/>
      <c r="CY53" s="32"/>
      <c r="CZ53" s="48">
        <f t="shared" si="277"/>
        <v>0</v>
      </c>
      <c r="DA53" s="46" t="str">
        <f t="shared" si="218"/>
        <v/>
      </c>
      <c r="DB53" s="46" t="str">
        <f t="shared" ca="1" si="219"/>
        <v/>
      </c>
      <c r="DE53" s="145">
        <f t="shared" si="220"/>
        <v>0</v>
      </c>
      <c r="DF53" s="167">
        <f t="shared" si="221"/>
        <v>0</v>
      </c>
      <c r="DG53" s="167">
        <f t="shared" si="222"/>
        <v>0</v>
      </c>
      <c r="DH53" s="167">
        <f t="shared" si="223"/>
        <v>0</v>
      </c>
      <c r="DI53" s="167">
        <f t="shared" si="224"/>
        <v>0</v>
      </c>
      <c r="DJ53" s="167">
        <f t="shared" si="225"/>
        <v>0</v>
      </c>
      <c r="DK53" s="246"/>
      <c r="DL53" s="32"/>
      <c r="DM53" s="32"/>
      <c r="DN53" s="32"/>
      <c r="DO53" s="48">
        <f t="shared" si="278"/>
        <v>0</v>
      </c>
      <c r="DP53" s="46" t="str">
        <f t="shared" si="226"/>
        <v/>
      </c>
      <c r="DQ53" s="46" t="str">
        <f t="shared" ca="1" si="227"/>
        <v/>
      </c>
      <c r="DT53" s="145">
        <f t="shared" si="228"/>
        <v>0</v>
      </c>
      <c r="DU53" s="167">
        <f t="shared" si="229"/>
        <v>0</v>
      </c>
      <c r="DV53" s="167">
        <f t="shared" si="230"/>
        <v>0</v>
      </c>
      <c r="DW53" s="167">
        <f t="shared" si="231"/>
        <v>0</v>
      </c>
      <c r="DX53" s="167">
        <f t="shared" si="232"/>
        <v>0</v>
      </c>
      <c r="DY53" s="167">
        <f t="shared" si="233"/>
        <v>0</v>
      </c>
      <c r="DZ53" s="167">
        <f t="shared" si="234"/>
        <v>0</v>
      </c>
      <c r="EA53" s="246"/>
      <c r="EB53" s="32"/>
      <c r="EC53" s="32"/>
      <c r="ED53" s="48">
        <f t="shared" si="279"/>
        <v>0</v>
      </c>
      <c r="EE53" s="46" t="str">
        <f t="shared" si="235"/>
        <v/>
      </c>
      <c r="EF53" s="46" t="str">
        <f t="shared" ca="1" si="236"/>
        <v/>
      </c>
      <c r="EI53" s="145">
        <f t="shared" si="237"/>
        <v>0</v>
      </c>
      <c r="EJ53" s="167">
        <f t="shared" si="238"/>
        <v>0</v>
      </c>
      <c r="EK53" s="167">
        <f t="shared" si="239"/>
        <v>0</v>
      </c>
      <c r="EL53" s="167">
        <f t="shared" si="240"/>
        <v>0</v>
      </c>
      <c r="EM53" s="167">
        <f t="shared" si="241"/>
        <v>0</v>
      </c>
      <c r="EN53" s="167">
        <f t="shared" si="242"/>
        <v>0</v>
      </c>
      <c r="EO53" s="167">
        <f t="shared" si="243"/>
        <v>0</v>
      </c>
      <c r="EP53" s="167">
        <f t="shared" si="244"/>
        <v>0</v>
      </c>
      <c r="EQ53" s="246"/>
      <c r="ER53" s="32"/>
      <c r="ES53" s="48">
        <f t="shared" si="280"/>
        <v>0</v>
      </c>
      <c r="ET53" s="46" t="str">
        <f t="shared" si="245"/>
        <v/>
      </c>
      <c r="EU53" s="46" t="str">
        <f t="shared" ca="1" si="246"/>
        <v/>
      </c>
      <c r="EX53" s="145">
        <f t="shared" si="247"/>
        <v>0</v>
      </c>
      <c r="EY53" s="167">
        <f t="shared" si="248"/>
        <v>0</v>
      </c>
      <c r="EZ53" s="167">
        <f t="shared" si="249"/>
        <v>0</v>
      </c>
      <c r="FA53" s="167">
        <f t="shared" si="250"/>
        <v>0</v>
      </c>
      <c r="FB53" s="167">
        <f t="shared" si="251"/>
        <v>0</v>
      </c>
      <c r="FC53" s="167">
        <f t="shared" si="252"/>
        <v>0</v>
      </c>
      <c r="FD53" s="167">
        <f t="shared" si="253"/>
        <v>0</v>
      </c>
      <c r="FE53" s="167">
        <f t="shared" si="254"/>
        <v>0</v>
      </c>
      <c r="FF53" s="167">
        <f t="shared" si="255"/>
        <v>0</v>
      </c>
      <c r="FG53" s="246"/>
      <c r="FH53" s="48">
        <f t="shared" si="281"/>
        <v>0</v>
      </c>
      <c r="FI53" s="46" t="str">
        <f t="shared" si="256"/>
        <v/>
      </c>
      <c r="FJ53" s="46" t="str">
        <f t="shared" ca="1" si="257"/>
        <v/>
      </c>
    </row>
    <row r="54" spans="2:167" ht="15" hidden="1" customHeight="1" outlineLevel="1" x14ac:dyDescent="0.2">
      <c r="B54" s="829" t="str">
        <f>IF('General Information'!B76&lt;&gt;"",'General Information'!B76,"N/A")</f>
        <v>N/A</v>
      </c>
      <c r="C54" s="829"/>
      <c r="E54" s="4">
        <f ca="1">IF(E$7="Actual",OFFSET(E54,0,VLOOKUP(COLUMN(E54),Config!$F$44:$G$52,2,FALSE)-COLUMN($E54)),SUMIF('Budget Details'!$C$9:$C$674,$B54,'Budget Details'!V$9:V$674))</f>
        <v>0</v>
      </c>
      <c r="F54" s="48">
        <f ca="1">IF(F$7="Actual",OFFSET(F54,0,VLOOKUP(COLUMN(F54),Config!$F$44:$G$52,2,FALSE)-COLUMN($E54)),SUMIF('Budget Details'!$C$9:$C$674,$B54,'Budget Details'!W$9:W$674))</f>
        <v>0</v>
      </c>
      <c r="G54" s="48">
        <f ca="1">IF(G$7="Actual",OFFSET(G54,0,VLOOKUP(COLUMN(G54),Config!$F$44:$G$52,2,FALSE)-COLUMN($E54)),SUMIF('Budget Details'!$C$9:$C$674,$B54,'Budget Details'!X$9:X$674))</f>
        <v>0</v>
      </c>
      <c r="H54" s="48">
        <f ca="1">IF(H$7="Actual",OFFSET(H54,0,VLOOKUP(COLUMN(H54),Config!$F$44:$G$52,2,FALSE)-COLUMN($E54)),SUMIF('Budget Details'!$C$9:$C$674,$B54,'Budget Details'!Y$9:Y$674))</f>
        <v>0</v>
      </c>
      <c r="I54" s="48">
        <f ca="1">IF(I$7="Actual",OFFSET(I54,0,VLOOKUP(COLUMN(I54),Config!$F$44:$G$52,2,FALSE)-COLUMN($E54)),SUMIF('Budget Details'!$C$9:$C$674,$B54,'Budget Details'!Z$9:Z$674))</f>
        <v>0</v>
      </c>
      <c r="J54" s="48">
        <f ca="1">IF(J$7="Actual",OFFSET(J54,0,VLOOKUP(COLUMN(J54),Config!$F$44:$G$52,2,FALSE)-COLUMN($E54)),SUMIF('Budget Details'!$C$9:$C$674,$B54,'Budget Details'!AA$9:AA$674))</f>
        <v>0</v>
      </c>
      <c r="K54" s="48">
        <f ca="1">IF(K$7="Actual",OFFSET(K54,0,VLOOKUP(COLUMN(K54),Config!$F$44:$G$52,2,FALSE)-COLUMN($E54)),SUMIF('Budget Details'!$C$9:$C$674,$B54,'Budget Details'!AB$9:AB$674))</f>
        <v>0</v>
      </c>
      <c r="L54" s="48">
        <f ca="1">IF(L$7="Actual",OFFSET(L54,0,VLOOKUP(COLUMN(L54),Config!$F$44:$G$52,2,FALSE)-COLUMN($E54)),SUMIF('Budget Details'!$C$9:$C$674,$B54,'Budget Details'!AC$9:AC$674))</f>
        <v>0</v>
      </c>
      <c r="M54" s="48">
        <f ca="1">IF(M$7="Actual",OFFSET(M54,0,VLOOKUP(COLUMN(M54),Config!$F$44:$G$52,2,FALSE)-COLUMN($E54)),SUMIF('Budget Details'!$C$9:$C$674,$B54,'Budget Details'!AD$9:AD$674))</f>
        <v>0</v>
      </c>
      <c r="N54" s="48">
        <f ca="1">IF(N$7="Actual",OFFSET(N54,0,VLOOKUP(COLUMN(N54),Config!$F$44:$G$52,2,FALSE)-COLUMN($E54)),SUMIF('Budget Details'!$C$9:$C$674,$B54,'Budget Details'!AE$9:AE$674))</f>
        <v>0</v>
      </c>
      <c r="O54" s="48">
        <f t="shared" ca="1" si="270"/>
        <v>0</v>
      </c>
      <c r="P54" s="46" t="str">
        <f t="shared" ca="1" si="271"/>
        <v/>
      </c>
      <c r="S54" s="246"/>
      <c r="T54" s="32"/>
      <c r="U54" s="32"/>
      <c r="V54" s="32"/>
      <c r="W54" s="32"/>
      <c r="X54" s="32"/>
      <c r="Y54" s="32"/>
      <c r="Z54" s="32"/>
      <c r="AA54" s="32"/>
      <c r="AB54" s="32"/>
      <c r="AC54" s="48">
        <f t="shared" si="272"/>
        <v>0</v>
      </c>
      <c r="AD54" s="46" t="str">
        <f t="shared" ca="1" si="260"/>
        <v/>
      </c>
      <c r="AE54" s="46" t="str">
        <f t="shared" ca="1" si="194"/>
        <v/>
      </c>
      <c r="AH54" s="145">
        <f t="shared" si="195"/>
        <v>0</v>
      </c>
      <c r="AI54" s="246"/>
      <c r="AJ54" s="32"/>
      <c r="AK54" s="32"/>
      <c r="AL54" s="32"/>
      <c r="AM54" s="32"/>
      <c r="AN54" s="32"/>
      <c r="AO54" s="32"/>
      <c r="AP54" s="32"/>
      <c r="AQ54" s="32"/>
      <c r="AR54" s="48">
        <f t="shared" si="273"/>
        <v>0</v>
      </c>
      <c r="AS54" s="46" t="str">
        <f t="shared" si="196"/>
        <v/>
      </c>
      <c r="AT54" s="46" t="str">
        <f t="shared" ca="1" si="197"/>
        <v/>
      </c>
      <c r="AW54" s="145">
        <f t="shared" si="198"/>
        <v>0</v>
      </c>
      <c r="AX54" s="167">
        <f t="shared" si="199"/>
        <v>0</v>
      </c>
      <c r="AY54" s="246"/>
      <c r="AZ54" s="32"/>
      <c r="BA54" s="32"/>
      <c r="BB54" s="32"/>
      <c r="BC54" s="32"/>
      <c r="BD54" s="32"/>
      <c r="BE54" s="32"/>
      <c r="BF54" s="32"/>
      <c r="BG54" s="48">
        <f t="shared" si="274"/>
        <v>0</v>
      </c>
      <c r="BH54" s="46" t="str">
        <f t="shared" si="200"/>
        <v/>
      </c>
      <c r="BI54" s="46" t="str">
        <f t="shared" ca="1" si="201"/>
        <v/>
      </c>
      <c r="BL54" s="145">
        <f t="shared" si="202"/>
        <v>0</v>
      </c>
      <c r="BM54" s="167">
        <f t="shared" si="203"/>
        <v>0</v>
      </c>
      <c r="BN54" s="167">
        <f t="shared" si="204"/>
        <v>0</v>
      </c>
      <c r="BO54" s="246"/>
      <c r="BP54" s="32"/>
      <c r="BQ54" s="32"/>
      <c r="BR54" s="32"/>
      <c r="BS54" s="32"/>
      <c r="BT54" s="32"/>
      <c r="BU54" s="32"/>
      <c r="BV54" s="48">
        <f t="shared" si="275"/>
        <v>0</v>
      </c>
      <c r="BW54" s="46" t="str">
        <f t="shared" si="205"/>
        <v/>
      </c>
      <c r="BX54" s="46" t="str">
        <f t="shared" ca="1" si="206"/>
        <v/>
      </c>
      <c r="CA54" s="145">
        <f t="shared" si="207"/>
        <v>0</v>
      </c>
      <c r="CB54" s="167">
        <f t="shared" si="208"/>
        <v>0</v>
      </c>
      <c r="CC54" s="167">
        <f t="shared" si="209"/>
        <v>0</v>
      </c>
      <c r="CD54" s="167">
        <f t="shared" si="210"/>
        <v>0</v>
      </c>
      <c r="CE54" s="246"/>
      <c r="CF54" s="32"/>
      <c r="CG54" s="32"/>
      <c r="CH54" s="32"/>
      <c r="CI54" s="32"/>
      <c r="CJ54" s="32"/>
      <c r="CK54" s="48">
        <f t="shared" si="276"/>
        <v>0</v>
      </c>
      <c r="CL54" s="46" t="str">
        <f t="shared" si="211"/>
        <v/>
      </c>
      <c r="CM54" s="46" t="str">
        <f t="shared" ca="1" si="212"/>
        <v/>
      </c>
      <c r="CP54" s="145">
        <f t="shared" si="213"/>
        <v>0</v>
      </c>
      <c r="CQ54" s="167">
        <f t="shared" si="214"/>
        <v>0</v>
      </c>
      <c r="CR54" s="167">
        <f t="shared" si="215"/>
        <v>0</v>
      </c>
      <c r="CS54" s="167">
        <f t="shared" si="216"/>
        <v>0</v>
      </c>
      <c r="CT54" s="167">
        <f t="shared" si="217"/>
        <v>0</v>
      </c>
      <c r="CU54" s="246"/>
      <c r="CV54" s="32"/>
      <c r="CW54" s="32"/>
      <c r="CX54" s="32"/>
      <c r="CY54" s="32"/>
      <c r="CZ54" s="48">
        <f t="shared" si="277"/>
        <v>0</v>
      </c>
      <c r="DA54" s="46" t="str">
        <f t="shared" si="218"/>
        <v/>
      </c>
      <c r="DB54" s="46" t="str">
        <f t="shared" ca="1" si="219"/>
        <v/>
      </c>
      <c r="DE54" s="145">
        <f t="shared" si="220"/>
        <v>0</v>
      </c>
      <c r="DF54" s="167">
        <f t="shared" si="221"/>
        <v>0</v>
      </c>
      <c r="DG54" s="167">
        <f t="shared" si="222"/>
        <v>0</v>
      </c>
      <c r="DH54" s="167">
        <f t="shared" si="223"/>
        <v>0</v>
      </c>
      <c r="DI54" s="167">
        <f t="shared" si="224"/>
        <v>0</v>
      </c>
      <c r="DJ54" s="167">
        <f t="shared" si="225"/>
        <v>0</v>
      </c>
      <c r="DK54" s="246"/>
      <c r="DL54" s="32"/>
      <c r="DM54" s="32"/>
      <c r="DN54" s="32"/>
      <c r="DO54" s="48">
        <f t="shared" si="278"/>
        <v>0</v>
      </c>
      <c r="DP54" s="46" t="str">
        <f t="shared" si="226"/>
        <v/>
      </c>
      <c r="DQ54" s="46" t="str">
        <f t="shared" ca="1" si="227"/>
        <v/>
      </c>
      <c r="DT54" s="145">
        <f t="shared" si="228"/>
        <v>0</v>
      </c>
      <c r="DU54" s="167">
        <f t="shared" si="229"/>
        <v>0</v>
      </c>
      <c r="DV54" s="167">
        <f t="shared" si="230"/>
        <v>0</v>
      </c>
      <c r="DW54" s="167">
        <f t="shared" si="231"/>
        <v>0</v>
      </c>
      <c r="DX54" s="167">
        <f t="shared" si="232"/>
        <v>0</v>
      </c>
      <c r="DY54" s="167">
        <f t="shared" si="233"/>
        <v>0</v>
      </c>
      <c r="DZ54" s="167">
        <f t="shared" si="234"/>
        <v>0</v>
      </c>
      <c r="EA54" s="246"/>
      <c r="EB54" s="32"/>
      <c r="EC54" s="32"/>
      <c r="ED54" s="48">
        <f t="shared" si="279"/>
        <v>0</v>
      </c>
      <c r="EE54" s="46" t="str">
        <f t="shared" si="235"/>
        <v/>
      </c>
      <c r="EF54" s="46" t="str">
        <f t="shared" ca="1" si="236"/>
        <v/>
      </c>
      <c r="EI54" s="145">
        <f t="shared" si="237"/>
        <v>0</v>
      </c>
      <c r="EJ54" s="167">
        <f t="shared" si="238"/>
        <v>0</v>
      </c>
      <c r="EK54" s="167">
        <f t="shared" si="239"/>
        <v>0</v>
      </c>
      <c r="EL54" s="167">
        <f t="shared" si="240"/>
        <v>0</v>
      </c>
      <c r="EM54" s="167">
        <f t="shared" si="241"/>
        <v>0</v>
      </c>
      <c r="EN54" s="167">
        <f t="shared" si="242"/>
        <v>0</v>
      </c>
      <c r="EO54" s="167">
        <f t="shared" si="243"/>
        <v>0</v>
      </c>
      <c r="EP54" s="167">
        <f t="shared" si="244"/>
        <v>0</v>
      </c>
      <c r="EQ54" s="246"/>
      <c r="ER54" s="32"/>
      <c r="ES54" s="48">
        <f t="shared" si="280"/>
        <v>0</v>
      </c>
      <c r="ET54" s="46" t="str">
        <f t="shared" si="245"/>
        <v/>
      </c>
      <c r="EU54" s="46" t="str">
        <f t="shared" ca="1" si="246"/>
        <v/>
      </c>
      <c r="EX54" s="145">
        <f t="shared" si="247"/>
        <v>0</v>
      </c>
      <c r="EY54" s="167">
        <f t="shared" si="248"/>
        <v>0</v>
      </c>
      <c r="EZ54" s="167">
        <f t="shared" si="249"/>
        <v>0</v>
      </c>
      <c r="FA54" s="167">
        <f t="shared" si="250"/>
        <v>0</v>
      </c>
      <c r="FB54" s="167">
        <f t="shared" si="251"/>
        <v>0</v>
      </c>
      <c r="FC54" s="167">
        <f t="shared" si="252"/>
        <v>0</v>
      </c>
      <c r="FD54" s="167">
        <f t="shared" si="253"/>
        <v>0</v>
      </c>
      <c r="FE54" s="167">
        <f t="shared" si="254"/>
        <v>0</v>
      </c>
      <c r="FF54" s="167">
        <f t="shared" si="255"/>
        <v>0</v>
      </c>
      <c r="FG54" s="246"/>
      <c r="FH54" s="48">
        <f t="shared" si="281"/>
        <v>0</v>
      </c>
      <c r="FI54" s="46" t="str">
        <f t="shared" si="256"/>
        <v/>
      </c>
      <c r="FJ54" s="46" t="str">
        <f t="shared" ca="1" si="257"/>
        <v/>
      </c>
    </row>
    <row r="55" spans="2:167" ht="15" hidden="1" customHeight="1" outlineLevel="1" x14ac:dyDescent="0.2">
      <c r="B55" s="829" t="str">
        <f>IF('General Information'!B77&lt;&gt;"",'General Information'!B77,"N/A")</f>
        <v>N/A</v>
      </c>
      <c r="C55" s="829"/>
      <c r="E55" s="4">
        <f ca="1">IF(E$7="Actual",OFFSET(E55,0,VLOOKUP(COLUMN(E55),Config!$F$44:$G$52,2,FALSE)-COLUMN($E55)),SUMIF('Budget Details'!$C$9:$C$674,$B55,'Budget Details'!V$9:V$674))</f>
        <v>0</v>
      </c>
      <c r="F55" s="48">
        <f ca="1">IF(F$7="Actual",OFFSET(F55,0,VLOOKUP(COLUMN(F55),Config!$F$44:$G$52,2,FALSE)-COLUMN($E55)),SUMIF('Budget Details'!$C$9:$C$674,$B55,'Budget Details'!W$9:W$674))</f>
        <v>0</v>
      </c>
      <c r="G55" s="48">
        <f ca="1">IF(G$7="Actual",OFFSET(G55,0,VLOOKUP(COLUMN(G55),Config!$F$44:$G$52,2,FALSE)-COLUMN($E55)),SUMIF('Budget Details'!$C$9:$C$674,$B55,'Budget Details'!X$9:X$674))</f>
        <v>0</v>
      </c>
      <c r="H55" s="48">
        <f ca="1">IF(H$7="Actual",OFFSET(H55,0,VLOOKUP(COLUMN(H55),Config!$F$44:$G$52,2,FALSE)-COLUMN($E55)),SUMIF('Budget Details'!$C$9:$C$674,$B55,'Budget Details'!Y$9:Y$674))</f>
        <v>0</v>
      </c>
      <c r="I55" s="48">
        <f ca="1">IF(I$7="Actual",OFFSET(I55,0,VLOOKUP(COLUMN(I55),Config!$F$44:$G$52,2,FALSE)-COLUMN($E55)),SUMIF('Budget Details'!$C$9:$C$674,$B55,'Budget Details'!Z$9:Z$674))</f>
        <v>0</v>
      </c>
      <c r="J55" s="48">
        <f ca="1">IF(J$7="Actual",OFFSET(J55,0,VLOOKUP(COLUMN(J55),Config!$F$44:$G$52,2,FALSE)-COLUMN($E55)),SUMIF('Budget Details'!$C$9:$C$674,$B55,'Budget Details'!AA$9:AA$674))</f>
        <v>0</v>
      </c>
      <c r="K55" s="48">
        <f ca="1">IF(K$7="Actual",OFFSET(K55,0,VLOOKUP(COLUMN(K55),Config!$F$44:$G$52,2,FALSE)-COLUMN($E55)),SUMIF('Budget Details'!$C$9:$C$674,$B55,'Budget Details'!AB$9:AB$674))</f>
        <v>0</v>
      </c>
      <c r="L55" s="48">
        <f ca="1">IF(L$7="Actual",OFFSET(L55,0,VLOOKUP(COLUMN(L55),Config!$F$44:$G$52,2,FALSE)-COLUMN($E55)),SUMIF('Budget Details'!$C$9:$C$674,$B55,'Budget Details'!AC$9:AC$674))</f>
        <v>0</v>
      </c>
      <c r="M55" s="48">
        <f ca="1">IF(M$7="Actual",OFFSET(M55,0,VLOOKUP(COLUMN(M55),Config!$F$44:$G$52,2,FALSE)-COLUMN($E55)),SUMIF('Budget Details'!$C$9:$C$674,$B55,'Budget Details'!AD$9:AD$674))</f>
        <v>0</v>
      </c>
      <c r="N55" s="48">
        <f ca="1">IF(N$7="Actual",OFFSET(N55,0,VLOOKUP(COLUMN(N55),Config!$F$44:$G$52,2,FALSE)-COLUMN($E55)),SUMIF('Budget Details'!$C$9:$C$674,$B55,'Budget Details'!AE$9:AE$674))</f>
        <v>0</v>
      </c>
      <c r="O55" s="48">
        <f t="shared" ca="1" si="270"/>
        <v>0</v>
      </c>
      <c r="P55" s="46" t="str">
        <f t="shared" ca="1" si="271"/>
        <v/>
      </c>
      <c r="S55" s="246"/>
      <c r="T55" s="32"/>
      <c r="U55" s="32"/>
      <c r="V55" s="32"/>
      <c r="W55" s="32"/>
      <c r="X55" s="32"/>
      <c r="Y55" s="32"/>
      <c r="Z55" s="32"/>
      <c r="AA55" s="32"/>
      <c r="AB55" s="32"/>
      <c r="AC55" s="48">
        <f t="shared" si="272"/>
        <v>0</v>
      </c>
      <c r="AD55" s="46" t="str">
        <f t="shared" ca="1" si="260"/>
        <v/>
      </c>
      <c r="AE55" s="46" t="str">
        <f t="shared" ca="1" si="194"/>
        <v/>
      </c>
      <c r="AH55" s="145">
        <f t="shared" si="195"/>
        <v>0</v>
      </c>
      <c r="AI55" s="246"/>
      <c r="AJ55" s="32"/>
      <c r="AK55" s="32"/>
      <c r="AL55" s="32"/>
      <c r="AM55" s="32"/>
      <c r="AN55" s="32"/>
      <c r="AO55" s="32"/>
      <c r="AP55" s="32"/>
      <c r="AQ55" s="32"/>
      <c r="AR55" s="48">
        <f t="shared" si="273"/>
        <v>0</v>
      </c>
      <c r="AS55" s="46" t="str">
        <f t="shared" si="196"/>
        <v/>
      </c>
      <c r="AT55" s="46" t="str">
        <f t="shared" ca="1" si="197"/>
        <v/>
      </c>
      <c r="AW55" s="145">
        <f t="shared" si="198"/>
        <v>0</v>
      </c>
      <c r="AX55" s="167">
        <f t="shared" si="199"/>
        <v>0</v>
      </c>
      <c r="AY55" s="246"/>
      <c r="AZ55" s="32"/>
      <c r="BA55" s="32"/>
      <c r="BB55" s="32"/>
      <c r="BC55" s="32"/>
      <c r="BD55" s="32"/>
      <c r="BE55" s="32"/>
      <c r="BF55" s="32"/>
      <c r="BG55" s="48">
        <f t="shared" si="274"/>
        <v>0</v>
      </c>
      <c r="BH55" s="46" t="str">
        <f t="shared" si="200"/>
        <v/>
      </c>
      <c r="BI55" s="46" t="str">
        <f t="shared" ca="1" si="201"/>
        <v/>
      </c>
      <c r="BL55" s="145">
        <f t="shared" si="202"/>
        <v>0</v>
      </c>
      <c r="BM55" s="167">
        <f t="shared" si="203"/>
        <v>0</v>
      </c>
      <c r="BN55" s="167">
        <f t="shared" si="204"/>
        <v>0</v>
      </c>
      <c r="BO55" s="246"/>
      <c r="BP55" s="32"/>
      <c r="BQ55" s="32"/>
      <c r="BR55" s="32"/>
      <c r="BS55" s="32"/>
      <c r="BT55" s="32"/>
      <c r="BU55" s="32"/>
      <c r="BV55" s="48">
        <f t="shared" si="275"/>
        <v>0</v>
      </c>
      <c r="BW55" s="46" t="str">
        <f t="shared" si="205"/>
        <v/>
      </c>
      <c r="BX55" s="46" t="str">
        <f t="shared" ca="1" si="206"/>
        <v/>
      </c>
      <c r="CA55" s="145">
        <f t="shared" si="207"/>
        <v>0</v>
      </c>
      <c r="CB55" s="167">
        <f t="shared" si="208"/>
        <v>0</v>
      </c>
      <c r="CC55" s="167">
        <f t="shared" si="209"/>
        <v>0</v>
      </c>
      <c r="CD55" s="167">
        <f t="shared" si="210"/>
        <v>0</v>
      </c>
      <c r="CE55" s="246"/>
      <c r="CF55" s="32"/>
      <c r="CG55" s="32"/>
      <c r="CH55" s="32"/>
      <c r="CI55" s="32"/>
      <c r="CJ55" s="32"/>
      <c r="CK55" s="48">
        <f t="shared" si="276"/>
        <v>0</v>
      </c>
      <c r="CL55" s="46" t="str">
        <f t="shared" si="211"/>
        <v/>
      </c>
      <c r="CM55" s="46" t="str">
        <f t="shared" ca="1" si="212"/>
        <v/>
      </c>
      <c r="CP55" s="145">
        <f t="shared" si="213"/>
        <v>0</v>
      </c>
      <c r="CQ55" s="167">
        <f t="shared" si="214"/>
        <v>0</v>
      </c>
      <c r="CR55" s="167">
        <f t="shared" si="215"/>
        <v>0</v>
      </c>
      <c r="CS55" s="167">
        <f t="shared" si="216"/>
        <v>0</v>
      </c>
      <c r="CT55" s="167">
        <f t="shared" si="217"/>
        <v>0</v>
      </c>
      <c r="CU55" s="246"/>
      <c r="CV55" s="32"/>
      <c r="CW55" s="32"/>
      <c r="CX55" s="32"/>
      <c r="CY55" s="32"/>
      <c r="CZ55" s="48">
        <f t="shared" si="277"/>
        <v>0</v>
      </c>
      <c r="DA55" s="46" t="str">
        <f t="shared" si="218"/>
        <v/>
      </c>
      <c r="DB55" s="46" t="str">
        <f t="shared" ca="1" si="219"/>
        <v/>
      </c>
      <c r="DE55" s="145">
        <f t="shared" si="220"/>
        <v>0</v>
      </c>
      <c r="DF55" s="167">
        <f t="shared" si="221"/>
        <v>0</v>
      </c>
      <c r="DG55" s="167">
        <f t="shared" si="222"/>
        <v>0</v>
      </c>
      <c r="DH55" s="167">
        <f t="shared" si="223"/>
        <v>0</v>
      </c>
      <c r="DI55" s="167">
        <f t="shared" si="224"/>
        <v>0</v>
      </c>
      <c r="DJ55" s="167">
        <f t="shared" si="225"/>
        <v>0</v>
      </c>
      <c r="DK55" s="246"/>
      <c r="DL55" s="32"/>
      <c r="DM55" s="32"/>
      <c r="DN55" s="32"/>
      <c r="DO55" s="48">
        <f t="shared" si="278"/>
        <v>0</v>
      </c>
      <c r="DP55" s="46" t="str">
        <f t="shared" si="226"/>
        <v/>
      </c>
      <c r="DQ55" s="46" t="str">
        <f t="shared" ca="1" si="227"/>
        <v/>
      </c>
      <c r="DT55" s="145">
        <f t="shared" si="228"/>
        <v>0</v>
      </c>
      <c r="DU55" s="167">
        <f t="shared" si="229"/>
        <v>0</v>
      </c>
      <c r="DV55" s="167">
        <f t="shared" si="230"/>
        <v>0</v>
      </c>
      <c r="DW55" s="167">
        <f t="shared" si="231"/>
        <v>0</v>
      </c>
      <c r="DX55" s="167">
        <f t="shared" si="232"/>
        <v>0</v>
      </c>
      <c r="DY55" s="167">
        <f t="shared" si="233"/>
        <v>0</v>
      </c>
      <c r="DZ55" s="167">
        <f t="shared" si="234"/>
        <v>0</v>
      </c>
      <c r="EA55" s="246"/>
      <c r="EB55" s="32"/>
      <c r="EC55" s="32"/>
      <c r="ED55" s="48">
        <f t="shared" si="279"/>
        <v>0</v>
      </c>
      <c r="EE55" s="46" t="str">
        <f t="shared" si="235"/>
        <v/>
      </c>
      <c r="EF55" s="46" t="str">
        <f t="shared" ca="1" si="236"/>
        <v/>
      </c>
      <c r="EI55" s="145">
        <f t="shared" si="237"/>
        <v>0</v>
      </c>
      <c r="EJ55" s="167">
        <f t="shared" si="238"/>
        <v>0</v>
      </c>
      <c r="EK55" s="167">
        <f t="shared" si="239"/>
        <v>0</v>
      </c>
      <c r="EL55" s="167">
        <f t="shared" si="240"/>
        <v>0</v>
      </c>
      <c r="EM55" s="167">
        <f t="shared" si="241"/>
        <v>0</v>
      </c>
      <c r="EN55" s="167">
        <f t="shared" si="242"/>
        <v>0</v>
      </c>
      <c r="EO55" s="167">
        <f t="shared" si="243"/>
        <v>0</v>
      </c>
      <c r="EP55" s="167">
        <f t="shared" si="244"/>
        <v>0</v>
      </c>
      <c r="EQ55" s="246"/>
      <c r="ER55" s="32"/>
      <c r="ES55" s="48">
        <f t="shared" si="280"/>
        <v>0</v>
      </c>
      <c r="ET55" s="46" t="str">
        <f t="shared" si="245"/>
        <v/>
      </c>
      <c r="EU55" s="46" t="str">
        <f t="shared" ca="1" si="246"/>
        <v/>
      </c>
      <c r="EX55" s="145">
        <f t="shared" si="247"/>
        <v>0</v>
      </c>
      <c r="EY55" s="167">
        <f t="shared" si="248"/>
        <v>0</v>
      </c>
      <c r="EZ55" s="167">
        <f t="shared" si="249"/>
        <v>0</v>
      </c>
      <c r="FA55" s="167">
        <f t="shared" si="250"/>
        <v>0</v>
      </c>
      <c r="FB55" s="167">
        <f t="shared" si="251"/>
        <v>0</v>
      </c>
      <c r="FC55" s="167">
        <f t="shared" si="252"/>
        <v>0</v>
      </c>
      <c r="FD55" s="167">
        <f t="shared" si="253"/>
        <v>0</v>
      </c>
      <c r="FE55" s="167">
        <f t="shared" si="254"/>
        <v>0</v>
      </c>
      <c r="FF55" s="167">
        <f t="shared" si="255"/>
        <v>0</v>
      </c>
      <c r="FG55" s="246"/>
      <c r="FH55" s="48">
        <f t="shared" si="281"/>
        <v>0</v>
      </c>
      <c r="FI55" s="46" t="str">
        <f t="shared" si="256"/>
        <v/>
      </c>
      <c r="FJ55" s="46" t="str">
        <f t="shared" ca="1" si="257"/>
        <v/>
      </c>
    </row>
    <row r="56" spans="2:167" ht="15" hidden="1" customHeight="1" outlineLevel="1" x14ac:dyDescent="0.2">
      <c r="B56" s="829" t="str">
        <f>IF('General Information'!B78&lt;&gt;"",'General Information'!B78,"N/A")</f>
        <v>N/A</v>
      </c>
      <c r="C56" s="829"/>
      <c r="E56" s="4">
        <f ca="1">IF(E$7="Actual",OFFSET(E56,0,VLOOKUP(COLUMN(E56),Config!$F$44:$G$52,2,FALSE)-COLUMN($E56)),SUMIF('Budget Details'!$C$9:$C$674,$B56,'Budget Details'!V$9:V$674))</f>
        <v>0</v>
      </c>
      <c r="F56" s="48">
        <f ca="1">IF(F$7="Actual",OFFSET(F56,0,VLOOKUP(COLUMN(F56),Config!$F$44:$G$52,2,FALSE)-COLUMN($E56)),SUMIF('Budget Details'!$C$9:$C$674,$B56,'Budget Details'!W$9:W$674))</f>
        <v>0</v>
      </c>
      <c r="G56" s="48">
        <f ca="1">IF(G$7="Actual",OFFSET(G56,0,VLOOKUP(COLUMN(G56),Config!$F$44:$G$52,2,FALSE)-COLUMN($E56)),SUMIF('Budget Details'!$C$9:$C$674,$B56,'Budget Details'!X$9:X$674))</f>
        <v>0</v>
      </c>
      <c r="H56" s="48">
        <f ca="1">IF(H$7="Actual",OFFSET(H56,0,VLOOKUP(COLUMN(H56),Config!$F$44:$G$52,2,FALSE)-COLUMN($E56)),SUMIF('Budget Details'!$C$9:$C$674,$B56,'Budget Details'!Y$9:Y$674))</f>
        <v>0</v>
      </c>
      <c r="I56" s="48">
        <f ca="1">IF(I$7="Actual",OFFSET(I56,0,VLOOKUP(COLUMN(I56),Config!$F$44:$G$52,2,FALSE)-COLUMN($E56)),SUMIF('Budget Details'!$C$9:$C$674,$B56,'Budget Details'!Z$9:Z$674))</f>
        <v>0</v>
      </c>
      <c r="J56" s="48">
        <f ca="1">IF(J$7="Actual",OFFSET(J56,0,VLOOKUP(COLUMN(J56),Config!$F$44:$G$52,2,FALSE)-COLUMN($E56)),SUMIF('Budget Details'!$C$9:$C$674,$B56,'Budget Details'!AA$9:AA$674))</f>
        <v>0</v>
      </c>
      <c r="K56" s="48">
        <f ca="1">IF(K$7="Actual",OFFSET(K56,0,VLOOKUP(COLUMN(K56),Config!$F$44:$G$52,2,FALSE)-COLUMN($E56)),SUMIF('Budget Details'!$C$9:$C$674,$B56,'Budget Details'!AB$9:AB$674))</f>
        <v>0</v>
      </c>
      <c r="L56" s="48">
        <f ca="1">IF(L$7="Actual",OFFSET(L56,0,VLOOKUP(COLUMN(L56),Config!$F$44:$G$52,2,FALSE)-COLUMN($E56)),SUMIF('Budget Details'!$C$9:$C$674,$B56,'Budget Details'!AC$9:AC$674))</f>
        <v>0</v>
      </c>
      <c r="M56" s="48">
        <f ca="1">IF(M$7="Actual",OFFSET(M56,0,VLOOKUP(COLUMN(M56),Config!$F$44:$G$52,2,FALSE)-COLUMN($E56)),SUMIF('Budget Details'!$C$9:$C$674,$B56,'Budget Details'!AD$9:AD$674))</f>
        <v>0</v>
      </c>
      <c r="N56" s="48">
        <f ca="1">IF(N$7="Actual",OFFSET(N56,0,VLOOKUP(COLUMN(N56),Config!$F$44:$G$52,2,FALSE)-COLUMN($E56)),SUMIF('Budget Details'!$C$9:$C$674,$B56,'Budget Details'!AE$9:AE$674))</f>
        <v>0</v>
      </c>
      <c r="O56" s="48">
        <f t="shared" ca="1" si="270"/>
        <v>0</v>
      </c>
      <c r="P56" s="46" t="str">
        <f t="shared" ca="1" si="271"/>
        <v/>
      </c>
      <c r="S56" s="246"/>
      <c r="T56" s="32"/>
      <c r="U56" s="32"/>
      <c r="V56" s="32"/>
      <c r="W56" s="32"/>
      <c r="X56" s="32"/>
      <c r="Y56" s="32"/>
      <c r="Z56" s="32"/>
      <c r="AA56" s="32"/>
      <c r="AB56" s="32"/>
      <c r="AC56" s="48">
        <f t="shared" si="272"/>
        <v>0</v>
      </c>
      <c r="AD56" s="46" t="str">
        <f t="shared" ca="1" si="260"/>
        <v/>
      </c>
      <c r="AE56" s="46" t="str">
        <f t="shared" ca="1" si="194"/>
        <v/>
      </c>
      <c r="AH56" s="145">
        <f t="shared" si="195"/>
        <v>0</v>
      </c>
      <c r="AI56" s="246"/>
      <c r="AJ56" s="32"/>
      <c r="AK56" s="32"/>
      <c r="AL56" s="32"/>
      <c r="AM56" s="32"/>
      <c r="AN56" s="32"/>
      <c r="AO56" s="32"/>
      <c r="AP56" s="32"/>
      <c r="AQ56" s="32"/>
      <c r="AR56" s="48">
        <f t="shared" si="273"/>
        <v>0</v>
      </c>
      <c r="AS56" s="46" t="str">
        <f t="shared" si="196"/>
        <v/>
      </c>
      <c r="AT56" s="46" t="str">
        <f t="shared" ca="1" si="197"/>
        <v/>
      </c>
      <c r="AW56" s="145">
        <f t="shared" si="198"/>
        <v>0</v>
      </c>
      <c r="AX56" s="167">
        <f t="shared" si="199"/>
        <v>0</v>
      </c>
      <c r="AY56" s="246"/>
      <c r="AZ56" s="32"/>
      <c r="BA56" s="32"/>
      <c r="BB56" s="32"/>
      <c r="BC56" s="32"/>
      <c r="BD56" s="32"/>
      <c r="BE56" s="32"/>
      <c r="BF56" s="32"/>
      <c r="BG56" s="48">
        <f t="shared" si="274"/>
        <v>0</v>
      </c>
      <c r="BH56" s="46" t="str">
        <f t="shared" si="200"/>
        <v/>
      </c>
      <c r="BI56" s="46" t="str">
        <f t="shared" ca="1" si="201"/>
        <v/>
      </c>
      <c r="BL56" s="145">
        <f t="shared" si="202"/>
        <v>0</v>
      </c>
      <c r="BM56" s="167">
        <f t="shared" si="203"/>
        <v>0</v>
      </c>
      <c r="BN56" s="167">
        <f t="shared" si="204"/>
        <v>0</v>
      </c>
      <c r="BO56" s="246"/>
      <c r="BP56" s="32"/>
      <c r="BQ56" s="32"/>
      <c r="BR56" s="32"/>
      <c r="BS56" s="32"/>
      <c r="BT56" s="32"/>
      <c r="BU56" s="32"/>
      <c r="BV56" s="48">
        <f t="shared" si="275"/>
        <v>0</v>
      </c>
      <c r="BW56" s="46" t="str">
        <f t="shared" si="205"/>
        <v/>
      </c>
      <c r="BX56" s="46" t="str">
        <f t="shared" ca="1" si="206"/>
        <v/>
      </c>
      <c r="CA56" s="145">
        <f t="shared" si="207"/>
        <v>0</v>
      </c>
      <c r="CB56" s="167">
        <f t="shared" si="208"/>
        <v>0</v>
      </c>
      <c r="CC56" s="167">
        <f t="shared" si="209"/>
        <v>0</v>
      </c>
      <c r="CD56" s="167">
        <f t="shared" si="210"/>
        <v>0</v>
      </c>
      <c r="CE56" s="246"/>
      <c r="CF56" s="32"/>
      <c r="CG56" s="32"/>
      <c r="CH56" s="32"/>
      <c r="CI56" s="32"/>
      <c r="CJ56" s="32"/>
      <c r="CK56" s="48">
        <f t="shared" si="276"/>
        <v>0</v>
      </c>
      <c r="CL56" s="46" t="str">
        <f t="shared" si="211"/>
        <v/>
      </c>
      <c r="CM56" s="46" t="str">
        <f t="shared" ca="1" si="212"/>
        <v/>
      </c>
      <c r="CP56" s="145">
        <f t="shared" si="213"/>
        <v>0</v>
      </c>
      <c r="CQ56" s="167">
        <f t="shared" si="214"/>
        <v>0</v>
      </c>
      <c r="CR56" s="167">
        <f t="shared" si="215"/>
        <v>0</v>
      </c>
      <c r="CS56" s="167">
        <f t="shared" si="216"/>
        <v>0</v>
      </c>
      <c r="CT56" s="167">
        <f t="shared" si="217"/>
        <v>0</v>
      </c>
      <c r="CU56" s="246"/>
      <c r="CV56" s="32"/>
      <c r="CW56" s="32"/>
      <c r="CX56" s="32"/>
      <c r="CY56" s="32"/>
      <c r="CZ56" s="48">
        <f t="shared" si="277"/>
        <v>0</v>
      </c>
      <c r="DA56" s="46" t="str">
        <f t="shared" si="218"/>
        <v/>
      </c>
      <c r="DB56" s="46" t="str">
        <f t="shared" ca="1" si="219"/>
        <v/>
      </c>
      <c r="DE56" s="145">
        <f t="shared" si="220"/>
        <v>0</v>
      </c>
      <c r="DF56" s="167">
        <f t="shared" si="221"/>
        <v>0</v>
      </c>
      <c r="DG56" s="167">
        <f t="shared" si="222"/>
        <v>0</v>
      </c>
      <c r="DH56" s="167">
        <f t="shared" si="223"/>
        <v>0</v>
      </c>
      <c r="DI56" s="167">
        <f t="shared" si="224"/>
        <v>0</v>
      </c>
      <c r="DJ56" s="167">
        <f t="shared" si="225"/>
        <v>0</v>
      </c>
      <c r="DK56" s="246"/>
      <c r="DL56" s="32"/>
      <c r="DM56" s="32"/>
      <c r="DN56" s="32"/>
      <c r="DO56" s="48">
        <f t="shared" si="278"/>
        <v>0</v>
      </c>
      <c r="DP56" s="46" t="str">
        <f t="shared" si="226"/>
        <v/>
      </c>
      <c r="DQ56" s="46" t="str">
        <f t="shared" ca="1" si="227"/>
        <v/>
      </c>
      <c r="DT56" s="145">
        <f t="shared" si="228"/>
        <v>0</v>
      </c>
      <c r="DU56" s="167">
        <f t="shared" si="229"/>
        <v>0</v>
      </c>
      <c r="DV56" s="167">
        <f t="shared" si="230"/>
        <v>0</v>
      </c>
      <c r="DW56" s="167">
        <f t="shared" si="231"/>
        <v>0</v>
      </c>
      <c r="DX56" s="167">
        <f t="shared" si="232"/>
        <v>0</v>
      </c>
      <c r="DY56" s="167">
        <f t="shared" si="233"/>
        <v>0</v>
      </c>
      <c r="DZ56" s="167">
        <f t="shared" si="234"/>
        <v>0</v>
      </c>
      <c r="EA56" s="246"/>
      <c r="EB56" s="32"/>
      <c r="EC56" s="32"/>
      <c r="ED56" s="48">
        <f t="shared" si="279"/>
        <v>0</v>
      </c>
      <c r="EE56" s="46" t="str">
        <f t="shared" si="235"/>
        <v/>
      </c>
      <c r="EF56" s="46" t="str">
        <f t="shared" ca="1" si="236"/>
        <v/>
      </c>
      <c r="EI56" s="145">
        <f t="shared" si="237"/>
        <v>0</v>
      </c>
      <c r="EJ56" s="167">
        <f t="shared" si="238"/>
        <v>0</v>
      </c>
      <c r="EK56" s="167">
        <f t="shared" si="239"/>
        <v>0</v>
      </c>
      <c r="EL56" s="167">
        <f t="shared" si="240"/>
        <v>0</v>
      </c>
      <c r="EM56" s="167">
        <f t="shared" si="241"/>
        <v>0</v>
      </c>
      <c r="EN56" s="167">
        <f t="shared" si="242"/>
        <v>0</v>
      </c>
      <c r="EO56" s="167">
        <f t="shared" si="243"/>
        <v>0</v>
      </c>
      <c r="EP56" s="167">
        <f t="shared" si="244"/>
        <v>0</v>
      </c>
      <c r="EQ56" s="246"/>
      <c r="ER56" s="32"/>
      <c r="ES56" s="48">
        <f t="shared" si="280"/>
        <v>0</v>
      </c>
      <c r="ET56" s="46" t="str">
        <f t="shared" si="245"/>
        <v/>
      </c>
      <c r="EU56" s="46" t="str">
        <f t="shared" ca="1" si="246"/>
        <v/>
      </c>
      <c r="EX56" s="145">
        <f t="shared" si="247"/>
        <v>0</v>
      </c>
      <c r="EY56" s="167">
        <f t="shared" si="248"/>
        <v>0</v>
      </c>
      <c r="EZ56" s="167">
        <f t="shared" si="249"/>
        <v>0</v>
      </c>
      <c r="FA56" s="167">
        <f t="shared" si="250"/>
        <v>0</v>
      </c>
      <c r="FB56" s="167">
        <f t="shared" si="251"/>
        <v>0</v>
      </c>
      <c r="FC56" s="167">
        <f t="shared" si="252"/>
        <v>0</v>
      </c>
      <c r="FD56" s="167">
        <f t="shared" si="253"/>
        <v>0</v>
      </c>
      <c r="FE56" s="167">
        <f t="shared" si="254"/>
        <v>0</v>
      </c>
      <c r="FF56" s="167">
        <f t="shared" si="255"/>
        <v>0</v>
      </c>
      <c r="FG56" s="246"/>
      <c r="FH56" s="48">
        <f t="shared" si="281"/>
        <v>0</v>
      </c>
      <c r="FI56" s="46" t="str">
        <f t="shared" si="256"/>
        <v/>
      </c>
      <c r="FJ56" s="46" t="str">
        <f t="shared" ca="1" si="257"/>
        <v/>
      </c>
    </row>
    <row r="57" spans="2:167" ht="15" hidden="1" customHeight="1" outlineLevel="1" x14ac:dyDescent="0.2">
      <c r="B57" s="829" t="str">
        <f>IF('General Information'!B79&lt;&gt;"",'General Information'!B79,"N/A")</f>
        <v>N/A</v>
      </c>
      <c r="C57" s="829"/>
      <c r="E57" s="4">
        <f ca="1">IF(E$7="Actual",OFFSET(E57,0,VLOOKUP(COLUMN(E57),Config!$F$44:$G$52,2,FALSE)-COLUMN($E57)),SUMIF('Budget Details'!$C$9:$C$674,$B57,'Budget Details'!V$9:V$674))</f>
        <v>0</v>
      </c>
      <c r="F57" s="48">
        <f ca="1">IF(F$7="Actual",OFFSET(F57,0,VLOOKUP(COLUMN(F57),Config!$F$44:$G$52,2,FALSE)-COLUMN($E57)),SUMIF('Budget Details'!$C$9:$C$674,$B57,'Budget Details'!W$9:W$674))</f>
        <v>0</v>
      </c>
      <c r="G57" s="48">
        <f ca="1">IF(G$7="Actual",OFFSET(G57,0,VLOOKUP(COLUMN(G57),Config!$F$44:$G$52,2,FALSE)-COLUMN($E57)),SUMIF('Budget Details'!$C$9:$C$674,$B57,'Budget Details'!X$9:X$674))</f>
        <v>0</v>
      </c>
      <c r="H57" s="48">
        <f ca="1">IF(H$7="Actual",OFFSET(H57,0,VLOOKUP(COLUMN(H57),Config!$F$44:$G$52,2,FALSE)-COLUMN($E57)),SUMIF('Budget Details'!$C$9:$C$674,$B57,'Budget Details'!Y$9:Y$674))</f>
        <v>0</v>
      </c>
      <c r="I57" s="48">
        <f ca="1">IF(I$7="Actual",OFFSET(I57,0,VLOOKUP(COLUMN(I57),Config!$F$44:$G$52,2,FALSE)-COLUMN($E57)),SUMIF('Budget Details'!$C$9:$C$674,$B57,'Budget Details'!Z$9:Z$674))</f>
        <v>0</v>
      </c>
      <c r="J57" s="48">
        <f ca="1">IF(J$7="Actual",OFFSET(J57,0,VLOOKUP(COLUMN(J57),Config!$F$44:$G$52,2,FALSE)-COLUMN($E57)),SUMIF('Budget Details'!$C$9:$C$674,$B57,'Budget Details'!AA$9:AA$674))</f>
        <v>0</v>
      </c>
      <c r="K57" s="48">
        <f ca="1">IF(K$7="Actual",OFFSET(K57,0,VLOOKUP(COLUMN(K57),Config!$F$44:$G$52,2,FALSE)-COLUMN($E57)),SUMIF('Budget Details'!$C$9:$C$674,$B57,'Budget Details'!AB$9:AB$674))</f>
        <v>0</v>
      </c>
      <c r="L57" s="48">
        <f ca="1">IF(L$7="Actual",OFFSET(L57,0,VLOOKUP(COLUMN(L57),Config!$F$44:$G$52,2,FALSE)-COLUMN($E57)),SUMIF('Budget Details'!$C$9:$C$674,$B57,'Budget Details'!AC$9:AC$674))</f>
        <v>0</v>
      </c>
      <c r="M57" s="48">
        <f ca="1">IF(M$7="Actual",OFFSET(M57,0,VLOOKUP(COLUMN(M57),Config!$F$44:$G$52,2,FALSE)-COLUMN($E57)),SUMIF('Budget Details'!$C$9:$C$674,$B57,'Budget Details'!AD$9:AD$674))</f>
        <v>0</v>
      </c>
      <c r="N57" s="48">
        <f ca="1">IF(N$7="Actual",OFFSET(N57,0,VLOOKUP(COLUMN(N57),Config!$F$44:$G$52,2,FALSE)-COLUMN($E57)),SUMIF('Budget Details'!$C$9:$C$674,$B57,'Budget Details'!AE$9:AE$674))</f>
        <v>0</v>
      </c>
      <c r="O57" s="48">
        <f t="shared" ca="1" si="270"/>
        <v>0</v>
      </c>
      <c r="P57" s="46" t="str">
        <f t="shared" ca="1" si="271"/>
        <v/>
      </c>
      <c r="S57" s="246"/>
      <c r="T57" s="32"/>
      <c r="U57" s="32"/>
      <c r="V57" s="32"/>
      <c r="W57" s="32"/>
      <c r="X57" s="32"/>
      <c r="Y57" s="32"/>
      <c r="Z57" s="32"/>
      <c r="AA57" s="32"/>
      <c r="AB57" s="32"/>
      <c r="AC57" s="48">
        <f t="shared" si="272"/>
        <v>0</v>
      </c>
      <c r="AD57" s="46" t="str">
        <f t="shared" ca="1" si="260"/>
        <v/>
      </c>
      <c r="AE57" s="46" t="str">
        <f t="shared" ca="1" si="194"/>
        <v/>
      </c>
      <c r="AH57" s="145">
        <f t="shared" si="195"/>
        <v>0</v>
      </c>
      <c r="AI57" s="246"/>
      <c r="AJ57" s="32"/>
      <c r="AK57" s="32"/>
      <c r="AL57" s="32"/>
      <c r="AM57" s="32"/>
      <c r="AN57" s="32"/>
      <c r="AO57" s="32"/>
      <c r="AP57" s="32"/>
      <c r="AQ57" s="32"/>
      <c r="AR57" s="48">
        <f t="shared" si="273"/>
        <v>0</v>
      </c>
      <c r="AS57" s="46" t="str">
        <f t="shared" si="196"/>
        <v/>
      </c>
      <c r="AT57" s="46" t="str">
        <f t="shared" ca="1" si="197"/>
        <v/>
      </c>
      <c r="AW57" s="145">
        <f t="shared" si="198"/>
        <v>0</v>
      </c>
      <c r="AX57" s="167">
        <f t="shared" si="199"/>
        <v>0</v>
      </c>
      <c r="AY57" s="246"/>
      <c r="AZ57" s="32"/>
      <c r="BA57" s="32"/>
      <c r="BB57" s="32"/>
      <c r="BC57" s="32"/>
      <c r="BD57" s="32"/>
      <c r="BE57" s="32"/>
      <c r="BF57" s="32"/>
      <c r="BG57" s="48">
        <f t="shared" si="274"/>
        <v>0</v>
      </c>
      <c r="BH57" s="46" t="str">
        <f t="shared" si="200"/>
        <v/>
      </c>
      <c r="BI57" s="46" t="str">
        <f t="shared" ca="1" si="201"/>
        <v/>
      </c>
      <c r="BL57" s="145">
        <f t="shared" si="202"/>
        <v>0</v>
      </c>
      <c r="BM57" s="167">
        <f t="shared" si="203"/>
        <v>0</v>
      </c>
      <c r="BN57" s="167">
        <f t="shared" si="204"/>
        <v>0</v>
      </c>
      <c r="BO57" s="246"/>
      <c r="BP57" s="32"/>
      <c r="BQ57" s="32"/>
      <c r="BR57" s="32"/>
      <c r="BS57" s="32"/>
      <c r="BT57" s="32"/>
      <c r="BU57" s="32"/>
      <c r="BV57" s="48">
        <f t="shared" si="275"/>
        <v>0</v>
      </c>
      <c r="BW57" s="46" t="str">
        <f t="shared" si="205"/>
        <v/>
      </c>
      <c r="BX57" s="46" t="str">
        <f t="shared" ca="1" si="206"/>
        <v/>
      </c>
      <c r="CA57" s="145">
        <f t="shared" si="207"/>
        <v>0</v>
      </c>
      <c r="CB57" s="167">
        <f t="shared" si="208"/>
        <v>0</v>
      </c>
      <c r="CC57" s="167">
        <f t="shared" si="209"/>
        <v>0</v>
      </c>
      <c r="CD57" s="167">
        <f t="shared" si="210"/>
        <v>0</v>
      </c>
      <c r="CE57" s="246"/>
      <c r="CF57" s="32"/>
      <c r="CG57" s="32"/>
      <c r="CH57" s="32"/>
      <c r="CI57" s="32"/>
      <c r="CJ57" s="32"/>
      <c r="CK57" s="48">
        <f t="shared" si="276"/>
        <v>0</v>
      </c>
      <c r="CL57" s="46" t="str">
        <f t="shared" si="211"/>
        <v/>
      </c>
      <c r="CM57" s="46" t="str">
        <f t="shared" ca="1" si="212"/>
        <v/>
      </c>
      <c r="CP57" s="145">
        <f t="shared" si="213"/>
        <v>0</v>
      </c>
      <c r="CQ57" s="167">
        <f t="shared" si="214"/>
        <v>0</v>
      </c>
      <c r="CR57" s="167">
        <f t="shared" si="215"/>
        <v>0</v>
      </c>
      <c r="CS57" s="167">
        <f t="shared" si="216"/>
        <v>0</v>
      </c>
      <c r="CT57" s="167">
        <f t="shared" si="217"/>
        <v>0</v>
      </c>
      <c r="CU57" s="246"/>
      <c r="CV57" s="32"/>
      <c r="CW57" s="32"/>
      <c r="CX57" s="32"/>
      <c r="CY57" s="32"/>
      <c r="CZ57" s="48">
        <f t="shared" si="277"/>
        <v>0</v>
      </c>
      <c r="DA57" s="46" t="str">
        <f t="shared" si="218"/>
        <v/>
      </c>
      <c r="DB57" s="46" t="str">
        <f t="shared" ca="1" si="219"/>
        <v/>
      </c>
      <c r="DE57" s="145">
        <f t="shared" si="220"/>
        <v>0</v>
      </c>
      <c r="DF57" s="167">
        <f t="shared" si="221"/>
        <v>0</v>
      </c>
      <c r="DG57" s="167">
        <f t="shared" si="222"/>
        <v>0</v>
      </c>
      <c r="DH57" s="167">
        <f t="shared" si="223"/>
        <v>0</v>
      </c>
      <c r="DI57" s="167">
        <f t="shared" si="224"/>
        <v>0</v>
      </c>
      <c r="DJ57" s="167">
        <f t="shared" si="225"/>
        <v>0</v>
      </c>
      <c r="DK57" s="246"/>
      <c r="DL57" s="32"/>
      <c r="DM57" s="32"/>
      <c r="DN57" s="32"/>
      <c r="DO57" s="48">
        <f t="shared" si="278"/>
        <v>0</v>
      </c>
      <c r="DP57" s="46" t="str">
        <f t="shared" si="226"/>
        <v/>
      </c>
      <c r="DQ57" s="46" t="str">
        <f t="shared" ca="1" si="227"/>
        <v/>
      </c>
      <c r="DT57" s="145">
        <f t="shared" si="228"/>
        <v>0</v>
      </c>
      <c r="DU57" s="167">
        <f t="shared" si="229"/>
        <v>0</v>
      </c>
      <c r="DV57" s="167">
        <f t="shared" si="230"/>
        <v>0</v>
      </c>
      <c r="DW57" s="167">
        <f t="shared" si="231"/>
        <v>0</v>
      </c>
      <c r="DX57" s="167">
        <f t="shared" si="232"/>
        <v>0</v>
      </c>
      <c r="DY57" s="167">
        <f t="shared" si="233"/>
        <v>0</v>
      </c>
      <c r="DZ57" s="167">
        <f t="shared" si="234"/>
        <v>0</v>
      </c>
      <c r="EA57" s="246"/>
      <c r="EB57" s="32"/>
      <c r="EC57" s="32"/>
      <c r="ED57" s="48">
        <f t="shared" si="279"/>
        <v>0</v>
      </c>
      <c r="EE57" s="46" t="str">
        <f t="shared" si="235"/>
        <v/>
      </c>
      <c r="EF57" s="46" t="str">
        <f t="shared" ca="1" si="236"/>
        <v/>
      </c>
      <c r="EI57" s="145">
        <f t="shared" si="237"/>
        <v>0</v>
      </c>
      <c r="EJ57" s="167">
        <f t="shared" si="238"/>
        <v>0</v>
      </c>
      <c r="EK57" s="167">
        <f t="shared" si="239"/>
        <v>0</v>
      </c>
      <c r="EL57" s="167">
        <f t="shared" si="240"/>
        <v>0</v>
      </c>
      <c r="EM57" s="167">
        <f t="shared" si="241"/>
        <v>0</v>
      </c>
      <c r="EN57" s="167">
        <f t="shared" si="242"/>
        <v>0</v>
      </c>
      <c r="EO57" s="167">
        <f t="shared" si="243"/>
        <v>0</v>
      </c>
      <c r="EP57" s="167">
        <f t="shared" si="244"/>
        <v>0</v>
      </c>
      <c r="EQ57" s="246"/>
      <c r="ER57" s="32"/>
      <c r="ES57" s="48">
        <f t="shared" si="280"/>
        <v>0</v>
      </c>
      <c r="ET57" s="46" t="str">
        <f t="shared" si="245"/>
        <v/>
      </c>
      <c r="EU57" s="46" t="str">
        <f t="shared" ca="1" si="246"/>
        <v/>
      </c>
      <c r="EX57" s="145">
        <f t="shared" si="247"/>
        <v>0</v>
      </c>
      <c r="EY57" s="167">
        <f t="shared" si="248"/>
        <v>0</v>
      </c>
      <c r="EZ57" s="167">
        <f t="shared" si="249"/>
        <v>0</v>
      </c>
      <c r="FA57" s="167">
        <f t="shared" si="250"/>
        <v>0</v>
      </c>
      <c r="FB57" s="167">
        <f t="shared" si="251"/>
        <v>0</v>
      </c>
      <c r="FC57" s="167">
        <f t="shared" si="252"/>
        <v>0</v>
      </c>
      <c r="FD57" s="167">
        <f t="shared" si="253"/>
        <v>0</v>
      </c>
      <c r="FE57" s="167">
        <f t="shared" si="254"/>
        <v>0</v>
      </c>
      <c r="FF57" s="167">
        <f t="shared" si="255"/>
        <v>0</v>
      </c>
      <c r="FG57" s="246"/>
      <c r="FH57" s="48">
        <f t="shared" si="281"/>
        <v>0</v>
      </c>
      <c r="FI57" s="46" t="str">
        <f t="shared" si="256"/>
        <v/>
      </c>
      <c r="FJ57" s="46" t="str">
        <f t="shared" ca="1" si="257"/>
        <v/>
      </c>
    </row>
    <row r="58" spans="2:167" ht="15" hidden="1" customHeight="1" outlineLevel="1" x14ac:dyDescent="0.2">
      <c r="B58" s="829" t="str">
        <f>IF('General Information'!B80&lt;&gt;"",'General Information'!B80,"N/A")</f>
        <v>N/A</v>
      </c>
      <c r="C58" s="829"/>
      <c r="E58" s="4">
        <f ca="1">IF(E$7="Actual",OFFSET(E58,0,VLOOKUP(COLUMN(E58),Config!$F$44:$G$52,2,FALSE)-COLUMN($E58)),SUMIF('Budget Details'!$C$9:$C$674,$B58,'Budget Details'!V$9:V$674))</f>
        <v>0</v>
      </c>
      <c r="F58" s="48">
        <f ca="1">IF(F$7="Actual",OFFSET(F58,0,VLOOKUP(COLUMN(F58),Config!$F$44:$G$52,2,FALSE)-COLUMN($E58)),SUMIF('Budget Details'!$C$9:$C$674,$B58,'Budget Details'!W$9:W$674))</f>
        <v>0</v>
      </c>
      <c r="G58" s="48">
        <f ca="1">IF(G$7="Actual",OFFSET(G58,0,VLOOKUP(COLUMN(G58),Config!$F$44:$G$52,2,FALSE)-COLUMN($E58)),SUMIF('Budget Details'!$C$9:$C$674,$B58,'Budget Details'!X$9:X$674))</f>
        <v>0</v>
      </c>
      <c r="H58" s="48">
        <f ca="1">IF(H$7="Actual",OFFSET(H58,0,VLOOKUP(COLUMN(H58),Config!$F$44:$G$52,2,FALSE)-COLUMN($E58)),SUMIF('Budget Details'!$C$9:$C$674,$B58,'Budget Details'!Y$9:Y$674))</f>
        <v>0</v>
      </c>
      <c r="I58" s="48">
        <f ca="1">IF(I$7="Actual",OFFSET(I58,0,VLOOKUP(COLUMN(I58),Config!$F$44:$G$52,2,FALSE)-COLUMN($E58)),SUMIF('Budget Details'!$C$9:$C$674,$B58,'Budget Details'!Z$9:Z$674))</f>
        <v>0</v>
      </c>
      <c r="J58" s="48">
        <f ca="1">IF(J$7="Actual",OFFSET(J58,0,VLOOKUP(COLUMN(J58),Config!$F$44:$G$52,2,FALSE)-COLUMN($E58)),SUMIF('Budget Details'!$C$9:$C$674,$B58,'Budget Details'!AA$9:AA$674))</f>
        <v>0</v>
      </c>
      <c r="K58" s="48">
        <f ca="1">IF(K$7="Actual",OFFSET(K58,0,VLOOKUP(COLUMN(K58),Config!$F$44:$G$52,2,FALSE)-COLUMN($E58)),SUMIF('Budget Details'!$C$9:$C$674,$B58,'Budget Details'!AB$9:AB$674))</f>
        <v>0</v>
      </c>
      <c r="L58" s="48">
        <f ca="1">IF(L$7="Actual",OFFSET(L58,0,VLOOKUP(COLUMN(L58),Config!$F$44:$G$52,2,FALSE)-COLUMN($E58)),SUMIF('Budget Details'!$C$9:$C$674,$B58,'Budget Details'!AC$9:AC$674))</f>
        <v>0</v>
      </c>
      <c r="M58" s="48">
        <f ca="1">IF(M$7="Actual",OFFSET(M58,0,VLOOKUP(COLUMN(M58),Config!$F$44:$G$52,2,FALSE)-COLUMN($E58)),SUMIF('Budget Details'!$C$9:$C$674,$B58,'Budget Details'!AD$9:AD$674))</f>
        <v>0</v>
      </c>
      <c r="N58" s="48">
        <f ca="1">IF(N$7="Actual",OFFSET(N58,0,VLOOKUP(COLUMN(N58),Config!$F$44:$G$52,2,FALSE)-COLUMN($E58)),SUMIF('Budget Details'!$C$9:$C$674,$B58,'Budget Details'!AE$9:AE$674))</f>
        <v>0</v>
      </c>
      <c r="O58" s="48">
        <f t="shared" ca="1" si="270"/>
        <v>0</v>
      </c>
      <c r="P58" s="46" t="str">
        <f t="shared" ca="1" si="271"/>
        <v/>
      </c>
      <c r="S58" s="246"/>
      <c r="T58" s="32"/>
      <c r="U58" s="32"/>
      <c r="V58" s="32"/>
      <c r="W58" s="32"/>
      <c r="X58" s="32"/>
      <c r="Y58" s="32"/>
      <c r="Z58" s="32"/>
      <c r="AA58" s="32"/>
      <c r="AB58" s="32"/>
      <c r="AC58" s="48">
        <f t="shared" si="272"/>
        <v>0</v>
      </c>
      <c r="AD58" s="46" t="str">
        <f t="shared" ca="1" si="260"/>
        <v/>
      </c>
      <c r="AE58" s="46" t="str">
        <f t="shared" ca="1" si="194"/>
        <v/>
      </c>
      <c r="AH58" s="145">
        <f t="shared" si="195"/>
        <v>0</v>
      </c>
      <c r="AI58" s="246"/>
      <c r="AJ58" s="32"/>
      <c r="AK58" s="32"/>
      <c r="AL58" s="32"/>
      <c r="AM58" s="32"/>
      <c r="AN58" s="32"/>
      <c r="AO58" s="32"/>
      <c r="AP58" s="32"/>
      <c r="AQ58" s="32"/>
      <c r="AR58" s="48">
        <f t="shared" si="273"/>
        <v>0</v>
      </c>
      <c r="AS58" s="46" t="str">
        <f t="shared" si="196"/>
        <v/>
      </c>
      <c r="AT58" s="46" t="str">
        <f t="shared" ca="1" si="197"/>
        <v/>
      </c>
      <c r="AW58" s="145">
        <f t="shared" si="198"/>
        <v>0</v>
      </c>
      <c r="AX58" s="167">
        <f t="shared" si="199"/>
        <v>0</v>
      </c>
      <c r="AY58" s="246"/>
      <c r="AZ58" s="32"/>
      <c r="BA58" s="32"/>
      <c r="BB58" s="32"/>
      <c r="BC58" s="32"/>
      <c r="BD58" s="32"/>
      <c r="BE58" s="32"/>
      <c r="BF58" s="32"/>
      <c r="BG58" s="48">
        <f t="shared" si="274"/>
        <v>0</v>
      </c>
      <c r="BH58" s="46" t="str">
        <f t="shared" si="200"/>
        <v/>
      </c>
      <c r="BI58" s="46" t="str">
        <f t="shared" ca="1" si="201"/>
        <v/>
      </c>
      <c r="BL58" s="145">
        <f t="shared" si="202"/>
        <v>0</v>
      </c>
      <c r="BM58" s="167">
        <f t="shared" si="203"/>
        <v>0</v>
      </c>
      <c r="BN58" s="167">
        <f t="shared" si="204"/>
        <v>0</v>
      </c>
      <c r="BO58" s="246"/>
      <c r="BP58" s="32"/>
      <c r="BQ58" s="32"/>
      <c r="BR58" s="32"/>
      <c r="BS58" s="32"/>
      <c r="BT58" s="32"/>
      <c r="BU58" s="32"/>
      <c r="BV58" s="48">
        <f t="shared" si="275"/>
        <v>0</v>
      </c>
      <c r="BW58" s="46" t="str">
        <f t="shared" si="205"/>
        <v/>
      </c>
      <c r="BX58" s="46" t="str">
        <f t="shared" ca="1" si="206"/>
        <v/>
      </c>
      <c r="CA58" s="145">
        <f t="shared" si="207"/>
        <v>0</v>
      </c>
      <c r="CB58" s="167">
        <f t="shared" si="208"/>
        <v>0</v>
      </c>
      <c r="CC58" s="167">
        <f t="shared" si="209"/>
        <v>0</v>
      </c>
      <c r="CD58" s="167">
        <f t="shared" si="210"/>
        <v>0</v>
      </c>
      <c r="CE58" s="246"/>
      <c r="CF58" s="32"/>
      <c r="CG58" s="32"/>
      <c r="CH58" s="32"/>
      <c r="CI58" s="32"/>
      <c r="CJ58" s="32"/>
      <c r="CK58" s="48">
        <f t="shared" si="276"/>
        <v>0</v>
      </c>
      <c r="CL58" s="46" t="str">
        <f t="shared" si="211"/>
        <v/>
      </c>
      <c r="CM58" s="46" t="str">
        <f t="shared" ca="1" si="212"/>
        <v/>
      </c>
      <c r="CP58" s="145">
        <f t="shared" si="213"/>
        <v>0</v>
      </c>
      <c r="CQ58" s="167">
        <f t="shared" si="214"/>
        <v>0</v>
      </c>
      <c r="CR58" s="167">
        <f t="shared" si="215"/>
        <v>0</v>
      </c>
      <c r="CS58" s="167">
        <f t="shared" si="216"/>
        <v>0</v>
      </c>
      <c r="CT58" s="167">
        <f t="shared" si="217"/>
        <v>0</v>
      </c>
      <c r="CU58" s="246"/>
      <c r="CV58" s="32"/>
      <c r="CW58" s="32"/>
      <c r="CX58" s="32"/>
      <c r="CY58" s="32"/>
      <c r="CZ58" s="48">
        <f t="shared" si="277"/>
        <v>0</v>
      </c>
      <c r="DA58" s="46" t="str">
        <f t="shared" si="218"/>
        <v/>
      </c>
      <c r="DB58" s="46" t="str">
        <f t="shared" ca="1" si="219"/>
        <v/>
      </c>
      <c r="DE58" s="145">
        <f t="shared" si="220"/>
        <v>0</v>
      </c>
      <c r="DF58" s="167">
        <f t="shared" si="221"/>
        <v>0</v>
      </c>
      <c r="DG58" s="167">
        <f t="shared" si="222"/>
        <v>0</v>
      </c>
      <c r="DH58" s="167">
        <f t="shared" si="223"/>
        <v>0</v>
      </c>
      <c r="DI58" s="167">
        <f t="shared" si="224"/>
        <v>0</v>
      </c>
      <c r="DJ58" s="167">
        <f t="shared" si="225"/>
        <v>0</v>
      </c>
      <c r="DK58" s="246"/>
      <c r="DL58" s="32"/>
      <c r="DM58" s="32"/>
      <c r="DN58" s="32"/>
      <c r="DO58" s="48">
        <f t="shared" si="278"/>
        <v>0</v>
      </c>
      <c r="DP58" s="46" t="str">
        <f t="shared" si="226"/>
        <v/>
      </c>
      <c r="DQ58" s="46" t="str">
        <f t="shared" ca="1" si="227"/>
        <v/>
      </c>
      <c r="DT58" s="145">
        <f t="shared" si="228"/>
        <v>0</v>
      </c>
      <c r="DU58" s="167">
        <f t="shared" si="229"/>
        <v>0</v>
      </c>
      <c r="DV58" s="167">
        <f t="shared" si="230"/>
        <v>0</v>
      </c>
      <c r="DW58" s="167">
        <f t="shared" si="231"/>
        <v>0</v>
      </c>
      <c r="DX58" s="167">
        <f t="shared" si="232"/>
        <v>0</v>
      </c>
      <c r="DY58" s="167">
        <f t="shared" si="233"/>
        <v>0</v>
      </c>
      <c r="DZ58" s="167">
        <f t="shared" si="234"/>
        <v>0</v>
      </c>
      <c r="EA58" s="246"/>
      <c r="EB58" s="32"/>
      <c r="EC58" s="32"/>
      <c r="ED58" s="48">
        <f t="shared" si="279"/>
        <v>0</v>
      </c>
      <c r="EE58" s="46" t="str">
        <f t="shared" si="235"/>
        <v/>
      </c>
      <c r="EF58" s="46" t="str">
        <f t="shared" ca="1" si="236"/>
        <v/>
      </c>
      <c r="EI58" s="145">
        <f t="shared" si="237"/>
        <v>0</v>
      </c>
      <c r="EJ58" s="167">
        <f t="shared" si="238"/>
        <v>0</v>
      </c>
      <c r="EK58" s="167">
        <f t="shared" si="239"/>
        <v>0</v>
      </c>
      <c r="EL58" s="167">
        <f t="shared" si="240"/>
        <v>0</v>
      </c>
      <c r="EM58" s="167">
        <f t="shared" si="241"/>
        <v>0</v>
      </c>
      <c r="EN58" s="167">
        <f t="shared" si="242"/>
        <v>0</v>
      </c>
      <c r="EO58" s="167">
        <f t="shared" si="243"/>
        <v>0</v>
      </c>
      <c r="EP58" s="167">
        <f t="shared" si="244"/>
        <v>0</v>
      </c>
      <c r="EQ58" s="246"/>
      <c r="ER58" s="32"/>
      <c r="ES58" s="48">
        <f t="shared" si="280"/>
        <v>0</v>
      </c>
      <c r="ET58" s="46" t="str">
        <f t="shared" si="245"/>
        <v/>
      </c>
      <c r="EU58" s="46" t="str">
        <f t="shared" ca="1" si="246"/>
        <v/>
      </c>
      <c r="EX58" s="145">
        <f t="shared" si="247"/>
        <v>0</v>
      </c>
      <c r="EY58" s="167">
        <f t="shared" si="248"/>
        <v>0</v>
      </c>
      <c r="EZ58" s="167">
        <f t="shared" si="249"/>
        <v>0</v>
      </c>
      <c r="FA58" s="167">
        <f t="shared" si="250"/>
        <v>0</v>
      </c>
      <c r="FB58" s="167">
        <f t="shared" si="251"/>
        <v>0</v>
      </c>
      <c r="FC58" s="167">
        <f t="shared" si="252"/>
        <v>0</v>
      </c>
      <c r="FD58" s="167">
        <f t="shared" si="253"/>
        <v>0</v>
      </c>
      <c r="FE58" s="167">
        <f t="shared" si="254"/>
        <v>0</v>
      </c>
      <c r="FF58" s="167">
        <f t="shared" si="255"/>
        <v>0</v>
      </c>
      <c r="FG58" s="246"/>
      <c r="FH58" s="48">
        <f t="shared" si="281"/>
        <v>0</v>
      </c>
      <c r="FI58" s="46" t="str">
        <f t="shared" si="256"/>
        <v/>
      </c>
      <c r="FJ58" s="46" t="str">
        <f t="shared" ca="1" si="257"/>
        <v/>
      </c>
    </row>
    <row r="59" spans="2:167" ht="15" hidden="1" customHeight="1" outlineLevel="1" x14ac:dyDescent="0.2">
      <c r="B59" s="829" t="str">
        <f>IF('General Information'!B81&lt;&gt;"",'General Information'!B81,"N/A")</f>
        <v>N/A</v>
      </c>
      <c r="C59" s="829"/>
      <c r="E59" s="4">
        <f ca="1">IF(E$7="Actual",OFFSET(E59,0,VLOOKUP(COLUMN(E59),Config!$F$44:$G$52,2,FALSE)-COLUMN($E59)),SUMIF('Budget Details'!$C$9:$C$674,$B59,'Budget Details'!V$9:V$674))</f>
        <v>0</v>
      </c>
      <c r="F59" s="48">
        <f ca="1">IF(F$7="Actual",OFFSET(F59,0,VLOOKUP(COLUMN(F59),Config!$F$44:$G$52,2,FALSE)-COLUMN($E59)),SUMIF('Budget Details'!$C$9:$C$674,$B59,'Budget Details'!W$9:W$674))</f>
        <v>0</v>
      </c>
      <c r="G59" s="48">
        <f ca="1">IF(G$7="Actual",OFFSET(G59,0,VLOOKUP(COLUMN(G59),Config!$F$44:$G$52,2,FALSE)-COLUMN($E59)),SUMIF('Budget Details'!$C$9:$C$674,$B59,'Budget Details'!X$9:X$674))</f>
        <v>0</v>
      </c>
      <c r="H59" s="48">
        <f ca="1">IF(H$7="Actual",OFFSET(H59,0,VLOOKUP(COLUMN(H59),Config!$F$44:$G$52,2,FALSE)-COLUMN($E59)),SUMIF('Budget Details'!$C$9:$C$674,$B59,'Budget Details'!Y$9:Y$674))</f>
        <v>0</v>
      </c>
      <c r="I59" s="48">
        <f ca="1">IF(I$7="Actual",OFFSET(I59,0,VLOOKUP(COLUMN(I59),Config!$F$44:$G$52,2,FALSE)-COLUMN($E59)),SUMIF('Budget Details'!$C$9:$C$674,$B59,'Budget Details'!Z$9:Z$674))</f>
        <v>0</v>
      </c>
      <c r="J59" s="48">
        <f ca="1">IF(J$7="Actual",OFFSET(J59,0,VLOOKUP(COLUMN(J59),Config!$F$44:$G$52,2,FALSE)-COLUMN($E59)),SUMIF('Budget Details'!$C$9:$C$674,$B59,'Budget Details'!AA$9:AA$674))</f>
        <v>0</v>
      </c>
      <c r="K59" s="48">
        <f ca="1">IF(K$7="Actual",OFFSET(K59,0,VLOOKUP(COLUMN(K59),Config!$F$44:$G$52,2,FALSE)-COLUMN($E59)),SUMIF('Budget Details'!$C$9:$C$674,$B59,'Budget Details'!AB$9:AB$674))</f>
        <v>0</v>
      </c>
      <c r="L59" s="48">
        <f ca="1">IF(L$7="Actual",OFFSET(L59,0,VLOOKUP(COLUMN(L59),Config!$F$44:$G$52,2,FALSE)-COLUMN($E59)),SUMIF('Budget Details'!$C$9:$C$674,$B59,'Budget Details'!AC$9:AC$674))</f>
        <v>0</v>
      </c>
      <c r="M59" s="48">
        <f ca="1">IF(M$7="Actual",OFFSET(M59,0,VLOOKUP(COLUMN(M59),Config!$F$44:$G$52,2,FALSE)-COLUMN($E59)),SUMIF('Budget Details'!$C$9:$C$674,$B59,'Budget Details'!AD$9:AD$674))</f>
        <v>0</v>
      </c>
      <c r="N59" s="48">
        <f ca="1">IF(N$7="Actual",OFFSET(N59,0,VLOOKUP(COLUMN(N59),Config!$F$44:$G$52,2,FALSE)-COLUMN($E59)),SUMIF('Budget Details'!$C$9:$C$674,$B59,'Budget Details'!AE$9:AE$674))</f>
        <v>0</v>
      </c>
      <c r="O59" s="48">
        <f t="shared" ca="1" si="270"/>
        <v>0</v>
      </c>
      <c r="P59" s="46" t="str">
        <f t="shared" ca="1" si="271"/>
        <v/>
      </c>
      <c r="S59" s="246"/>
      <c r="T59" s="32"/>
      <c r="U59" s="32"/>
      <c r="V59" s="32"/>
      <c r="W59" s="32"/>
      <c r="X59" s="32"/>
      <c r="Y59" s="32"/>
      <c r="Z59" s="32"/>
      <c r="AA59" s="32"/>
      <c r="AB59" s="32"/>
      <c r="AC59" s="48">
        <f t="shared" si="272"/>
        <v>0</v>
      </c>
      <c r="AD59" s="46" t="str">
        <f t="shared" ca="1" si="260"/>
        <v/>
      </c>
      <c r="AE59" s="46" t="str">
        <f t="shared" ca="1" si="194"/>
        <v/>
      </c>
      <c r="AH59" s="145">
        <f t="shared" si="195"/>
        <v>0</v>
      </c>
      <c r="AI59" s="246"/>
      <c r="AJ59" s="32"/>
      <c r="AK59" s="32"/>
      <c r="AL59" s="32"/>
      <c r="AM59" s="32"/>
      <c r="AN59" s="32"/>
      <c r="AO59" s="32"/>
      <c r="AP59" s="32"/>
      <c r="AQ59" s="32"/>
      <c r="AR59" s="48">
        <f t="shared" si="273"/>
        <v>0</v>
      </c>
      <c r="AS59" s="46" t="str">
        <f t="shared" si="196"/>
        <v/>
      </c>
      <c r="AT59" s="46" t="str">
        <f t="shared" ca="1" si="197"/>
        <v/>
      </c>
      <c r="AW59" s="145">
        <f t="shared" si="198"/>
        <v>0</v>
      </c>
      <c r="AX59" s="167">
        <f t="shared" si="199"/>
        <v>0</v>
      </c>
      <c r="AY59" s="246"/>
      <c r="AZ59" s="32"/>
      <c r="BA59" s="32"/>
      <c r="BB59" s="32"/>
      <c r="BC59" s="32"/>
      <c r="BD59" s="32"/>
      <c r="BE59" s="32"/>
      <c r="BF59" s="32"/>
      <c r="BG59" s="48">
        <f t="shared" si="274"/>
        <v>0</v>
      </c>
      <c r="BH59" s="46" t="str">
        <f t="shared" si="200"/>
        <v/>
      </c>
      <c r="BI59" s="46" t="str">
        <f t="shared" ca="1" si="201"/>
        <v/>
      </c>
      <c r="BL59" s="145">
        <f t="shared" si="202"/>
        <v>0</v>
      </c>
      <c r="BM59" s="167">
        <f t="shared" si="203"/>
        <v>0</v>
      </c>
      <c r="BN59" s="167">
        <f t="shared" si="204"/>
        <v>0</v>
      </c>
      <c r="BO59" s="246"/>
      <c r="BP59" s="32"/>
      <c r="BQ59" s="32"/>
      <c r="BR59" s="32"/>
      <c r="BS59" s="32"/>
      <c r="BT59" s="32"/>
      <c r="BU59" s="32"/>
      <c r="BV59" s="48">
        <f t="shared" si="275"/>
        <v>0</v>
      </c>
      <c r="BW59" s="46" t="str">
        <f t="shared" si="205"/>
        <v/>
      </c>
      <c r="BX59" s="46" t="str">
        <f t="shared" ca="1" si="206"/>
        <v/>
      </c>
      <c r="CA59" s="145">
        <f t="shared" si="207"/>
        <v>0</v>
      </c>
      <c r="CB59" s="167">
        <f t="shared" si="208"/>
        <v>0</v>
      </c>
      <c r="CC59" s="167">
        <f t="shared" si="209"/>
        <v>0</v>
      </c>
      <c r="CD59" s="167">
        <f t="shared" si="210"/>
        <v>0</v>
      </c>
      <c r="CE59" s="246"/>
      <c r="CF59" s="32"/>
      <c r="CG59" s="32"/>
      <c r="CH59" s="32"/>
      <c r="CI59" s="32"/>
      <c r="CJ59" s="32"/>
      <c r="CK59" s="48">
        <f t="shared" si="276"/>
        <v>0</v>
      </c>
      <c r="CL59" s="46" t="str">
        <f t="shared" si="211"/>
        <v/>
      </c>
      <c r="CM59" s="46" t="str">
        <f t="shared" ca="1" si="212"/>
        <v/>
      </c>
      <c r="CP59" s="145">
        <f t="shared" si="213"/>
        <v>0</v>
      </c>
      <c r="CQ59" s="167">
        <f t="shared" si="214"/>
        <v>0</v>
      </c>
      <c r="CR59" s="167">
        <f t="shared" si="215"/>
        <v>0</v>
      </c>
      <c r="CS59" s="167">
        <f t="shared" si="216"/>
        <v>0</v>
      </c>
      <c r="CT59" s="167">
        <f t="shared" si="217"/>
        <v>0</v>
      </c>
      <c r="CU59" s="246"/>
      <c r="CV59" s="32"/>
      <c r="CW59" s="32"/>
      <c r="CX59" s="32"/>
      <c r="CY59" s="32"/>
      <c r="CZ59" s="48">
        <f t="shared" si="277"/>
        <v>0</v>
      </c>
      <c r="DA59" s="46" t="str">
        <f t="shared" si="218"/>
        <v/>
      </c>
      <c r="DB59" s="46" t="str">
        <f t="shared" ca="1" si="219"/>
        <v/>
      </c>
      <c r="DE59" s="145">
        <f t="shared" si="220"/>
        <v>0</v>
      </c>
      <c r="DF59" s="167">
        <f t="shared" si="221"/>
        <v>0</v>
      </c>
      <c r="DG59" s="167">
        <f t="shared" si="222"/>
        <v>0</v>
      </c>
      <c r="DH59" s="167">
        <f t="shared" si="223"/>
        <v>0</v>
      </c>
      <c r="DI59" s="167">
        <f t="shared" si="224"/>
        <v>0</v>
      </c>
      <c r="DJ59" s="167">
        <f t="shared" si="225"/>
        <v>0</v>
      </c>
      <c r="DK59" s="246"/>
      <c r="DL59" s="32"/>
      <c r="DM59" s="32"/>
      <c r="DN59" s="32"/>
      <c r="DO59" s="48">
        <f t="shared" si="278"/>
        <v>0</v>
      </c>
      <c r="DP59" s="46" t="str">
        <f t="shared" si="226"/>
        <v/>
      </c>
      <c r="DQ59" s="46" t="str">
        <f t="shared" ca="1" si="227"/>
        <v/>
      </c>
      <c r="DT59" s="145">
        <f t="shared" si="228"/>
        <v>0</v>
      </c>
      <c r="DU59" s="167">
        <f t="shared" si="229"/>
        <v>0</v>
      </c>
      <c r="DV59" s="167">
        <f t="shared" si="230"/>
        <v>0</v>
      </c>
      <c r="DW59" s="167">
        <f t="shared" si="231"/>
        <v>0</v>
      </c>
      <c r="DX59" s="167">
        <f t="shared" si="232"/>
        <v>0</v>
      </c>
      <c r="DY59" s="167">
        <f t="shared" si="233"/>
        <v>0</v>
      </c>
      <c r="DZ59" s="167">
        <f t="shared" si="234"/>
        <v>0</v>
      </c>
      <c r="EA59" s="246"/>
      <c r="EB59" s="32"/>
      <c r="EC59" s="32"/>
      <c r="ED59" s="48">
        <f t="shared" si="279"/>
        <v>0</v>
      </c>
      <c r="EE59" s="46" t="str">
        <f t="shared" si="235"/>
        <v/>
      </c>
      <c r="EF59" s="46" t="str">
        <f t="shared" ca="1" si="236"/>
        <v/>
      </c>
      <c r="EI59" s="145">
        <f t="shared" si="237"/>
        <v>0</v>
      </c>
      <c r="EJ59" s="167">
        <f t="shared" si="238"/>
        <v>0</v>
      </c>
      <c r="EK59" s="167">
        <f t="shared" si="239"/>
        <v>0</v>
      </c>
      <c r="EL59" s="167">
        <f t="shared" si="240"/>
        <v>0</v>
      </c>
      <c r="EM59" s="167">
        <f t="shared" si="241"/>
        <v>0</v>
      </c>
      <c r="EN59" s="167">
        <f t="shared" si="242"/>
        <v>0</v>
      </c>
      <c r="EO59" s="167">
        <f t="shared" si="243"/>
        <v>0</v>
      </c>
      <c r="EP59" s="167">
        <f t="shared" si="244"/>
        <v>0</v>
      </c>
      <c r="EQ59" s="246"/>
      <c r="ER59" s="32"/>
      <c r="ES59" s="48">
        <f t="shared" si="280"/>
        <v>0</v>
      </c>
      <c r="ET59" s="46" t="str">
        <f t="shared" si="245"/>
        <v/>
      </c>
      <c r="EU59" s="46" t="str">
        <f t="shared" ca="1" si="246"/>
        <v/>
      </c>
      <c r="EX59" s="145">
        <f t="shared" si="247"/>
        <v>0</v>
      </c>
      <c r="EY59" s="167">
        <f t="shared" si="248"/>
        <v>0</v>
      </c>
      <c r="EZ59" s="167">
        <f t="shared" si="249"/>
        <v>0</v>
      </c>
      <c r="FA59" s="167">
        <f t="shared" si="250"/>
        <v>0</v>
      </c>
      <c r="FB59" s="167">
        <f t="shared" si="251"/>
        <v>0</v>
      </c>
      <c r="FC59" s="167">
        <f t="shared" si="252"/>
        <v>0</v>
      </c>
      <c r="FD59" s="167">
        <f t="shared" si="253"/>
        <v>0</v>
      </c>
      <c r="FE59" s="167">
        <f t="shared" si="254"/>
        <v>0</v>
      </c>
      <c r="FF59" s="167">
        <f t="shared" si="255"/>
        <v>0</v>
      </c>
      <c r="FG59" s="246"/>
      <c r="FH59" s="48">
        <f t="shared" si="281"/>
        <v>0</v>
      </c>
      <c r="FI59" s="46" t="str">
        <f t="shared" si="256"/>
        <v/>
      </c>
      <c r="FJ59" s="46" t="str">
        <f t="shared" ca="1" si="257"/>
        <v/>
      </c>
    </row>
    <row r="60" spans="2:167" ht="15" hidden="1" customHeight="1" outlineLevel="1" x14ac:dyDescent="0.2">
      <c r="B60" s="829" t="str">
        <f>IF('General Information'!B82&lt;&gt;"",'General Information'!B82,"N/A")</f>
        <v>N/A</v>
      </c>
      <c r="C60" s="829"/>
      <c r="E60" s="4">
        <f ca="1">IF(E$7="Actual",OFFSET(E60,0,VLOOKUP(COLUMN(E60),Config!$F$44:$G$52,2,FALSE)-COLUMN($E60)),SUMIF('Budget Details'!$C$9:$C$674,$B60,'Budget Details'!V$9:V$674))</f>
        <v>0</v>
      </c>
      <c r="F60" s="48">
        <f ca="1">IF(F$7="Actual",OFFSET(F60,0,VLOOKUP(COLUMN(F60),Config!$F$44:$G$52,2,FALSE)-COLUMN($E60)),SUMIF('Budget Details'!$C$9:$C$674,$B60,'Budget Details'!W$9:W$674))</f>
        <v>0</v>
      </c>
      <c r="G60" s="48">
        <f ca="1">IF(G$7="Actual",OFFSET(G60,0,VLOOKUP(COLUMN(G60),Config!$F$44:$G$52,2,FALSE)-COLUMN($E60)),SUMIF('Budget Details'!$C$9:$C$674,$B60,'Budget Details'!X$9:X$674))</f>
        <v>0</v>
      </c>
      <c r="H60" s="48">
        <f ca="1">IF(H$7="Actual",OFFSET(H60,0,VLOOKUP(COLUMN(H60),Config!$F$44:$G$52,2,FALSE)-COLUMN($E60)),SUMIF('Budget Details'!$C$9:$C$674,$B60,'Budget Details'!Y$9:Y$674))</f>
        <v>0</v>
      </c>
      <c r="I60" s="48">
        <f ca="1">IF(I$7="Actual",OFFSET(I60,0,VLOOKUP(COLUMN(I60),Config!$F$44:$G$52,2,FALSE)-COLUMN($E60)),SUMIF('Budget Details'!$C$9:$C$674,$B60,'Budget Details'!Z$9:Z$674))</f>
        <v>0</v>
      </c>
      <c r="J60" s="48">
        <f ca="1">IF(J$7="Actual",OFFSET(J60,0,VLOOKUP(COLUMN(J60),Config!$F$44:$G$52,2,FALSE)-COLUMN($E60)),SUMIF('Budget Details'!$C$9:$C$674,$B60,'Budget Details'!AA$9:AA$674))</f>
        <v>0</v>
      </c>
      <c r="K60" s="48">
        <f ca="1">IF(K$7="Actual",OFFSET(K60,0,VLOOKUP(COLUMN(K60),Config!$F$44:$G$52,2,FALSE)-COLUMN($E60)),SUMIF('Budget Details'!$C$9:$C$674,$B60,'Budget Details'!AB$9:AB$674))</f>
        <v>0</v>
      </c>
      <c r="L60" s="48">
        <f ca="1">IF(L$7="Actual",OFFSET(L60,0,VLOOKUP(COLUMN(L60),Config!$F$44:$G$52,2,FALSE)-COLUMN($E60)),SUMIF('Budget Details'!$C$9:$C$674,$B60,'Budget Details'!AC$9:AC$674))</f>
        <v>0</v>
      </c>
      <c r="M60" s="48">
        <f ca="1">IF(M$7="Actual",OFFSET(M60,0,VLOOKUP(COLUMN(M60),Config!$F$44:$G$52,2,FALSE)-COLUMN($E60)),SUMIF('Budget Details'!$C$9:$C$674,$B60,'Budget Details'!AD$9:AD$674))</f>
        <v>0</v>
      </c>
      <c r="N60" s="48">
        <f ca="1">IF(N$7="Actual",OFFSET(N60,0,VLOOKUP(COLUMN(N60),Config!$F$44:$G$52,2,FALSE)-COLUMN($E60)),SUMIF('Budget Details'!$C$9:$C$674,$B60,'Budget Details'!AE$9:AE$674))</f>
        <v>0</v>
      </c>
      <c r="O60" s="48">
        <f t="shared" ca="1" si="270"/>
        <v>0</v>
      </c>
      <c r="P60" s="46" t="str">
        <f t="shared" ca="1" si="271"/>
        <v/>
      </c>
      <c r="S60" s="246"/>
      <c r="T60" s="32"/>
      <c r="U60" s="32"/>
      <c r="V60" s="32"/>
      <c r="W60" s="32"/>
      <c r="X60" s="32"/>
      <c r="Y60" s="32"/>
      <c r="Z60" s="32"/>
      <c r="AA60" s="32"/>
      <c r="AB60" s="32"/>
      <c r="AC60" s="48">
        <f t="shared" si="272"/>
        <v>0</v>
      </c>
      <c r="AD60" s="46" t="str">
        <f t="shared" ca="1" si="260"/>
        <v/>
      </c>
      <c r="AE60" s="46" t="str">
        <f t="shared" ca="1" si="194"/>
        <v/>
      </c>
      <c r="AH60" s="145">
        <f t="shared" si="195"/>
        <v>0</v>
      </c>
      <c r="AI60" s="246"/>
      <c r="AJ60" s="32"/>
      <c r="AK60" s="32"/>
      <c r="AL60" s="32"/>
      <c r="AM60" s="32"/>
      <c r="AN60" s="32"/>
      <c r="AO60" s="32"/>
      <c r="AP60" s="32"/>
      <c r="AQ60" s="32"/>
      <c r="AR60" s="48">
        <f t="shared" si="273"/>
        <v>0</v>
      </c>
      <c r="AS60" s="46" t="str">
        <f t="shared" si="196"/>
        <v/>
      </c>
      <c r="AT60" s="46" t="str">
        <f t="shared" ca="1" si="197"/>
        <v/>
      </c>
      <c r="AW60" s="145">
        <f t="shared" si="198"/>
        <v>0</v>
      </c>
      <c r="AX60" s="167">
        <f t="shared" si="199"/>
        <v>0</v>
      </c>
      <c r="AY60" s="246"/>
      <c r="AZ60" s="32"/>
      <c r="BA60" s="32"/>
      <c r="BB60" s="32"/>
      <c r="BC60" s="32"/>
      <c r="BD60" s="32"/>
      <c r="BE60" s="32"/>
      <c r="BF60" s="32"/>
      <c r="BG60" s="48">
        <f t="shared" si="274"/>
        <v>0</v>
      </c>
      <c r="BH60" s="46" t="str">
        <f t="shared" si="200"/>
        <v/>
      </c>
      <c r="BI60" s="46" t="str">
        <f t="shared" ca="1" si="201"/>
        <v/>
      </c>
      <c r="BL60" s="145">
        <f t="shared" si="202"/>
        <v>0</v>
      </c>
      <c r="BM60" s="167">
        <f t="shared" si="203"/>
        <v>0</v>
      </c>
      <c r="BN60" s="167">
        <f t="shared" si="204"/>
        <v>0</v>
      </c>
      <c r="BO60" s="246"/>
      <c r="BP60" s="32"/>
      <c r="BQ60" s="32"/>
      <c r="BR60" s="32"/>
      <c r="BS60" s="32"/>
      <c r="BT60" s="32"/>
      <c r="BU60" s="32"/>
      <c r="BV60" s="48">
        <f t="shared" si="275"/>
        <v>0</v>
      </c>
      <c r="BW60" s="46" t="str">
        <f t="shared" si="205"/>
        <v/>
      </c>
      <c r="BX60" s="46" t="str">
        <f t="shared" ca="1" si="206"/>
        <v/>
      </c>
      <c r="CA60" s="145">
        <f t="shared" si="207"/>
        <v>0</v>
      </c>
      <c r="CB60" s="167">
        <f t="shared" si="208"/>
        <v>0</v>
      </c>
      <c r="CC60" s="167">
        <f t="shared" si="209"/>
        <v>0</v>
      </c>
      <c r="CD60" s="167">
        <f t="shared" si="210"/>
        <v>0</v>
      </c>
      <c r="CE60" s="246"/>
      <c r="CF60" s="32"/>
      <c r="CG60" s="32"/>
      <c r="CH60" s="32"/>
      <c r="CI60" s="32"/>
      <c r="CJ60" s="32"/>
      <c r="CK60" s="48">
        <f t="shared" si="276"/>
        <v>0</v>
      </c>
      <c r="CL60" s="46" t="str">
        <f t="shared" si="211"/>
        <v/>
      </c>
      <c r="CM60" s="46" t="str">
        <f t="shared" ca="1" si="212"/>
        <v/>
      </c>
      <c r="CP60" s="145">
        <f t="shared" si="213"/>
        <v>0</v>
      </c>
      <c r="CQ60" s="167">
        <f t="shared" si="214"/>
        <v>0</v>
      </c>
      <c r="CR60" s="167">
        <f t="shared" si="215"/>
        <v>0</v>
      </c>
      <c r="CS60" s="167">
        <f t="shared" si="216"/>
        <v>0</v>
      </c>
      <c r="CT60" s="167">
        <f t="shared" si="217"/>
        <v>0</v>
      </c>
      <c r="CU60" s="246"/>
      <c r="CV60" s="32"/>
      <c r="CW60" s="32"/>
      <c r="CX60" s="32"/>
      <c r="CY60" s="32"/>
      <c r="CZ60" s="48">
        <f t="shared" si="277"/>
        <v>0</v>
      </c>
      <c r="DA60" s="46" t="str">
        <f t="shared" si="218"/>
        <v/>
      </c>
      <c r="DB60" s="46" t="str">
        <f t="shared" ca="1" si="219"/>
        <v/>
      </c>
      <c r="DE60" s="145">
        <f t="shared" si="220"/>
        <v>0</v>
      </c>
      <c r="DF60" s="167">
        <f t="shared" si="221"/>
        <v>0</v>
      </c>
      <c r="DG60" s="167">
        <f t="shared" si="222"/>
        <v>0</v>
      </c>
      <c r="DH60" s="167">
        <f t="shared" si="223"/>
        <v>0</v>
      </c>
      <c r="DI60" s="167">
        <f t="shared" si="224"/>
        <v>0</v>
      </c>
      <c r="DJ60" s="167">
        <f t="shared" si="225"/>
        <v>0</v>
      </c>
      <c r="DK60" s="246"/>
      <c r="DL60" s="32"/>
      <c r="DM60" s="32"/>
      <c r="DN60" s="32"/>
      <c r="DO60" s="48">
        <f t="shared" si="278"/>
        <v>0</v>
      </c>
      <c r="DP60" s="46" t="str">
        <f t="shared" si="226"/>
        <v/>
      </c>
      <c r="DQ60" s="46" t="str">
        <f t="shared" ca="1" si="227"/>
        <v/>
      </c>
      <c r="DT60" s="145">
        <f t="shared" si="228"/>
        <v>0</v>
      </c>
      <c r="DU60" s="167">
        <f t="shared" si="229"/>
        <v>0</v>
      </c>
      <c r="DV60" s="167">
        <f t="shared" si="230"/>
        <v>0</v>
      </c>
      <c r="DW60" s="167">
        <f t="shared" si="231"/>
        <v>0</v>
      </c>
      <c r="DX60" s="167">
        <f t="shared" si="232"/>
        <v>0</v>
      </c>
      <c r="DY60" s="167">
        <f t="shared" si="233"/>
        <v>0</v>
      </c>
      <c r="DZ60" s="167">
        <f t="shared" si="234"/>
        <v>0</v>
      </c>
      <c r="EA60" s="246"/>
      <c r="EB60" s="32"/>
      <c r="EC60" s="32"/>
      <c r="ED60" s="48">
        <f t="shared" si="279"/>
        <v>0</v>
      </c>
      <c r="EE60" s="46" t="str">
        <f t="shared" si="235"/>
        <v/>
      </c>
      <c r="EF60" s="46" t="str">
        <f t="shared" ca="1" si="236"/>
        <v/>
      </c>
      <c r="EI60" s="145">
        <f t="shared" si="237"/>
        <v>0</v>
      </c>
      <c r="EJ60" s="167">
        <f t="shared" si="238"/>
        <v>0</v>
      </c>
      <c r="EK60" s="167">
        <f t="shared" si="239"/>
        <v>0</v>
      </c>
      <c r="EL60" s="167">
        <f t="shared" si="240"/>
        <v>0</v>
      </c>
      <c r="EM60" s="167">
        <f t="shared" si="241"/>
        <v>0</v>
      </c>
      <c r="EN60" s="167">
        <f t="shared" si="242"/>
        <v>0</v>
      </c>
      <c r="EO60" s="167">
        <f t="shared" si="243"/>
        <v>0</v>
      </c>
      <c r="EP60" s="167">
        <f t="shared" si="244"/>
        <v>0</v>
      </c>
      <c r="EQ60" s="246"/>
      <c r="ER60" s="32"/>
      <c r="ES60" s="48">
        <f t="shared" si="280"/>
        <v>0</v>
      </c>
      <c r="ET60" s="46" t="str">
        <f t="shared" si="245"/>
        <v/>
      </c>
      <c r="EU60" s="46" t="str">
        <f t="shared" ca="1" si="246"/>
        <v/>
      </c>
      <c r="EX60" s="145">
        <f t="shared" si="247"/>
        <v>0</v>
      </c>
      <c r="EY60" s="167">
        <f t="shared" si="248"/>
        <v>0</v>
      </c>
      <c r="EZ60" s="167">
        <f t="shared" si="249"/>
        <v>0</v>
      </c>
      <c r="FA60" s="167">
        <f t="shared" si="250"/>
        <v>0</v>
      </c>
      <c r="FB60" s="167">
        <f t="shared" si="251"/>
        <v>0</v>
      </c>
      <c r="FC60" s="167">
        <f t="shared" si="252"/>
        <v>0</v>
      </c>
      <c r="FD60" s="167">
        <f t="shared" si="253"/>
        <v>0</v>
      </c>
      <c r="FE60" s="167">
        <f t="shared" si="254"/>
        <v>0</v>
      </c>
      <c r="FF60" s="167">
        <f t="shared" si="255"/>
        <v>0</v>
      </c>
      <c r="FG60" s="246"/>
      <c r="FH60" s="48">
        <f t="shared" si="281"/>
        <v>0</v>
      </c>
      <c r="FI60" s="46" t="str">
        <f t="shared" si="256"/>
        <v/>
      </c>
      <c r="FJ60" s="46" t="str">
        <f t="shared" ca="1" si="257"/>
        <v/>
      </c>
    </row>
    <row r="61" spans="2:167" ht="15" hidden="1" customHeight="1" outlineLevel="1" x14ac:dyDescent="0.2">
      <c r="B61" s="829" t="str">
        <f>IF('General Information'!B83&lt;&gt;"",'General Information'!B83,"N/A")</f>
        <v>N/A</v>
      </c>
      <c r="C61" s="829"/>
      <c r="E61" s="4">
        <f ca="1">IF(E$7="Actual",OFFSET(E61,0,VLOOKUP(COLUMN(E61),Config!$F$44:$G$52,2,FALSE)-COLUMN($E61)),SUMIF('Budget Details'!$C$9:$C$674,$B61,'Budget Details'!V$9:V$674))</f>
        <v>0</v>
      </c>
      <c r="F61" s="48">
        <f ca="1">IF(F$7="Actual",OFFSET(F61,0,VLOOKUP(COLUMN(F61),Config!$F$44:$G$52,2,FALSE)-COLUMN($E61)),SUMIF('Budget Details'!$C$9:$C$674,$B61,'Budget Details'!W$9:W$674))</f>
        <v>0</v>
      </c>
      <c r="G61" s="48">
        <f ca="1">IF(G$7="Actual",OFFSET(G61,0,VLOOKUP(COLUMN(G61),Config!$F$44:$G$52,2,FALSE)-COLUMN($E61)),SUMIF('Budget Details'!$C$9:$C$674,$B61,'Budget Details'!X$9:X$674))</f>
        <v>0</v>
      </c>
      <c r="H61" s="48">
        <f ca="1">IF(H$7="Actual",OFFSET(H61,0,VLOOKUP(COLUMN(H61),Config!$F$44:$G$52,2,FALSE)-COLUMN($E61)),SUMIF('Budget Details'!$C$9:$C$674,$B61,'Budget Details'!Y$9:Y$674))</f>
        <v>0</v>
      </c>
      <c r="I61" s="48">
        <f ca="1">IF(I$7="Actual",OFFSET(I61,0,VLOOKUP(COLUMN(I61),Config!$F$44:$G$52,2,FALSE)-COLUMN($E61)),SUMIF('Budget Details'!$C$9:$C$674,$B61,'Budget Details'!Z$9:Z$674))</f>
        <v>0</v>
      </c>
      <c r="J61" s="48">
        <f ca="1">IF(J$7="Actual",OFFSET(J61,0,VLOOKUP(COLUMN(J61),Config!$F$44:$G$52,2,FALSE)-COLUMN($E61)),SUMIF('Budget Details'!$C$9:$C$674,$B61,'Budget Details'!AA$9:AA$674))</f>
        <v>0</v>
      </c>
      <c r="K61" s="48">
        <f ca="1">IF(K$7="Actual",OFFSET(K61,0,VLOOKUP(COLUMN(K61),Config!$F$44:$G$52,2,FALSE)-COLUMN($E61)),SUMIF('Budget Details'!$C$9:$C$674,$B61,'Budget Details'!AB$9:AB$674))</f>
        <v>0</v>
      </c>
      <c r="L61" s="48">
        <f ca="1">IF(L$7="Actual",OFFSET(L61,0,VLOOKUP(COLUMN(L61),Config!$F$44:$G$52,2,FALSE)-COLUMN($E61)),SUMIF('Budget Details'!$C$9:$C$674,$B61,'Budget Details'!AC$9:AC$674))</f>
        <v>0</v>
      </c>
      <c r="M61" s="48">
        <f ca="1">IF(M$7="Actual",OFFSET(M61,0,VLOOKUP(COLUMN(M61),Config!$F$44:$G$52,2,FALSE)-COLUMN($E61)),SUMIF('Budget Details'!$C$9:$C$674,$B61,'Budget Details'!AD$9:AD$674))</f>
        <v>0</v>
      </c>
      <c r="N61" s="48">
        <f ca="1">IF(N$7="Actual",OFFSET(N61,0,VLOOKUP(COLUMN(N61),Config!$F$44:$G$52,2,FALSE)-COLUMN($E61)),SUMIF('Budget Details'!$C$9:$C$674,$B61,'Budget Details'!AE$9:AE$674))</f>
        <v>0</v>
      </c>
      <c r="O61" s="48">
        <f t="shared" ca="1" si="270"/>
        <v>0</v>
      </c>
      <c r="P61" s="46" t="str">
        <f t="shared" ca="1" si="271"/>
        <v/>
      </c>
      <c r="S61" s="246"/>
      <c r="T61" s="32"/>
      <c r="U61" s="32"/>
      <c r="V61" s="32"/>
      <c r="W61" s="32"/>
      <c r="X61" s="32"/>
      <c r="Y61" s="32"/>
      <c r="Z61" s="32"/>
      <c r="AA61" s="32"/>
      <c r="AB61" s="32"/>
      <c r="AC61" s="48">
        <f t="shared" si="272"/>
        <v>0</v>
      </c>
      <c r="AD61" s="46" t="str">
        <f t="shared" ca="1" si="260"/>
        <v/>
      </c>
      <c r="AE61" s="46" t="str">
        <f t="shared" ca="1" si="194"/>
        <v/>
      </c>
      <c r="AH61" s="145">
        <f t="shared" si="195"/>
        <v>0</v>
      </c>
      <c r="AI61" s="246"/>
      <c r="AJ61" s="32"/>
      <c r="AK61" s="32"/>
      <c r="AL61" s="32"/>
      <c r="AM61" s="32"/>
      <c r="AN61" s="32"/>
      <c r="AO61" s="32"/>
      <c r="AP61" s="32"/>
      <c r="AQ61" s="32"/>
      <c r="AR61" s="48">
        <f t="shared" si="273"/>
        <v>0</v>
      </c>
      <c r="AS61" s="46" t="str">
        <f t="shared" si="196"/>
        <v/>
      </c>
      <c r="AT61" s="46" t="str">
        <f t="shared" ca="1" si="197"/>
        <v/>
      </c>
      <c r="AW61" s="145">
        <f t="shared" si="198"/>
        <v>0</v>
      </c>
      <c r="AX61" s="167">
        <f t="shared" si="199"/>
        <v>0</v>
      </c>
      <c r="AY61" s="246"/>
      <c r="AZ61" s="32"/>
      <c r="BA61" s="32"/>
      <c r="BB61" s="32"/>
      <c r="BC61" s="32"/>
      <c r="BD61" s="32"/>
      <c r="BE61" s="32"/>
      <c r="BF61" s="32"/>
      <c r="BG61" s="48">
        <f t="shared" si="274"/>
        <v>0</v>
      </c>
      <c r="BH61" s="46" t="str">
        <f t="shared" si="200"/>
        <v/>
      </c>
      <c r="BI61" s="46" t="str">
        <f t="shared" ca="1" si="201"/>
        <v/>
      </c>
      <c r="BL61" s="145">
        <f t="shared" si="202"/>
        <v>0</v>
      </c>
      <c r="BM61" s="167">
        <f t="shared" si="203"/>
        <v>0</v>
      </c>
      <c r="BN61" s="167">
        <f t="shared" si="204"/>
        <v>0</v>
      </c>
      <c r="BO61" s="246"/>
      <c r="BP61" s="32"/>
      <c r="BQ61" s="32"/>
      <c r="BR61" s="32"/>
      <c r="BS61" s="32"/>
      <c r="BT61" s="32"/>
      <c r="BU61" s="32"/>
      <c r="BV61" s="48">
        <f t="shared" si="275"/>
        <v>0</v>
      </c>
      <c r="BW61" s="46" t="str">
        <f t="shared" si="205"/>
        <v/>
      </c>
      <c r="BX61" s="46" t="str">
        <f t="shared" ca="1" si="206"/>
        <v/>
      </c>
      <c r="CA61" s="145">
        <f t="shared" si="207"/>
        <v>0</v>
      </c>
      <c r="CB61" s="167">
        <f t="shared" si="208"/>
        <v>0</v>
      </c>
      <c r="CC61" s="167">
        <f t="shared" si="209"/>
        <v>0</v>
      </c>
      <c r="CD61" s="167">
        <f t="shared" si="210"/>
        <v>0</v>
      </c>
      <c r="CE61" s="246"/>
      <c r="CF61" s="32"/>
      <c r="CG61" s="32"/>
      <c r="CH61" s="32"/>
      <c r="CI61" s="32"/>
      <c r="CJ61" s="32"/>
      <c r="CK61" s="48">
        <f t="shared" si="276"/>
        <v>0</v>
      </c>
      <c r="CL61" s="46" t="str">
        <f t="shared" si="211"/>
        <v/>
      </c>
      <c r="CM61" s="46" t="str">
        <f t="shared" ca="1" si="212"/>
        <v/>
      </c>
      <c r="CP61" s="145">
        <f t="shared" si="213"/>
        <v>0</v>
      </c>
      <c r="CQ61" s="167">
        <f t="shared" si="214"/>
        <v>0</v>
      </c>
      <c r="CR61" s="167">
        <f t="shared" si="215"/>
        <v>0</v>
      </c>
      <c r="CS61" s="167">
        <f t="shared" si="216"/>
        <v>0</v>
      </c>
      <c r="CT61" s="167">
        <f t="shared" si="217"/>
        <v>0</v>
      </c>
      <c r="CU61" s="246"/>
      <c r="CV61" s="32"/>
      <c r="CW61" s="32"/>
      <c r="CX61" s="32"/>
      <c r="CY61" s="32"/>
      <c r="CZ61" s="48">
        <f t="shared" si="277"/>
        <v>0</v>
      </c>
      <c r="DA61" s="46" t="str">
        <f t="shared" si="218"/>
        <v/>
      </c>
      <c r="DB61" s="46" t="str">
        <f t="shared" ca="1" si="219"/>
        <v/>
      </c>
      <c r="DE61" s="145">
        <f t="shared" si="220"/>
        <v>0</v>
      </c>
      <c r="DF61" s="167">
        <f t="shared" si="221"/>
        <v>0</v>
      </c>
      <c r="DG61" s="167">
        <f t="shared" si="222"/>
        <v>0</v>
      </c>
      <c r="DH61" s="167">
        <f t="shared" si="223"/>
        <v>0</v>
      </c>
      <c r="DI61" s="167">
        <f t="shared" si="224"/>
        <v>0</v>
      </c>
      <c r="DJ61" s="167">
        <f t="shared" si="225"/>
        <v>0</v>
      </c>
      <c r="DK61" s="246"/>
      <c r="DL61" s="32"/>
      <c r="DM61" s="32"/>
      <c r="DN61" s="32"/>
      <c r="DO61" s="48">
        <f t="shared" si="278"/>
        <v>0</v>
      </c>
      <c r="DP61" s="46" t="str">
        <f t="shared" si="226"/>
        <v/>
      </c>
      <c r="DQ61" s="46" t="str">
        <f t="shared" ca="1" si="227"/>
        <v/>
      </c>
      <c r="DT61" s="145">
        <f t="shared" si="228"/>
        <v>0</v>
      </c>
      <c r="DU61" s="167">
        <f t="shared" si="229"/>
        <v>0</v>
      </c>
      <c r="DV61" s="167">
        <f t="shared" si="230"/>
        <v>0</v>
      </c>
      <c r="DW61" s="167">
        <f t="shared" si="231"/>
        <v>0</v>
      </c>
      <c r="DX61" s="167">
        <f t="shared" si="232"/>
        <v>0</v>
      </c>
      <c r="DY61" s="167">
        <f t="shared" si="233"/>
        <v>0</v>
      </c>
      <c r="DZ61" s="167">
        <f t="shared" si="234"/>
        <v>0</v>
      </c>
      <c r="EA61" s="246"/>
      <c r="EB61" s="32"/>
      <c r="EC61" s="32"/>
      <c r="ED61" s="48">
        <f t="shared" si="279"/>
        <v>0</v>
      </c>
      <c r="EE61" s="46" t="str">
        <f t="shared" si="235"/>
        <v/>
      </c>
      <c r="EF61" s="46" t="str">
        <f t="shared" ca="1" si="236"/>
        <v/>
      </c>
      <c r="EI61" s="145">
        <f t="shared" si="237"/>
        <v>0</v>
      </c>
      <c r="EJ61" s="167">
        <f t="shared" si="238"/>
        <v>0</v>
      </c>
      <c r="EK61" s="167">
        <f t="shared" si="239"/>
        <v>0</v>
      </c>
      <c r="EL61" s="167">
        <f t="shared" si="240"/>
        <v>0</v>
      </c>
      <c r="EM61" s="167">
        <f t="shared" si="241"/>
        <v>0</v>
      </c>
      <c r="EN61" s="167">
        <f t="shared" si="242"/>
        <v>0</v>
      </c>
      <c r="EO61" s="167">
        <f t="shared" si="243"/>
        <v>0</v>
      </c>
      <c r="EP61" s="167">
        <f t="shared" si="244"/>
        <v>0</v>
      </c>
      <c r="EQ61" s="246"/>
      <c r="ER61" s="32"/>
      <c r="ES61" s="48">
        <f t="shared" si="280"/>
        <v>0</v>
      </c>
      <c r="ET61" s="46" t="str">
        <f t="shared" si="245"/>
        <v/>
      </c>
      <c r="EU61" s="46" t="str">
        <f t="shared" ca="1" si="246"/>
        <v/>
      </c>
      <c r="EX61" s="145">
        <f t="shared" si="247"/>
        <v>0</v>
      </c>
      <c r="EY61" s="167">
        <f t="shared" si="248"/>
        <v>0</v>
      </c>
      <c r="EZ61" s="167">
        <f t="shared" si="249"/>
        <v>0</v>
      </c>
      <c r="FA61" s="167">
        <f t="shared" si="250"/>
        <v>0</v>
      </c>
      <c r="FB61" s="167">
        <f t="shared" si="251"/>
        <v>0</v>
      </c>
      <c r="FC61" s="167">
        <f t="shared" si="252"/>
        <v>0</v>
      </c>
      <c r="FD61" s="167">
        <f t="shared" si="253"/>
        <v>0</v>
      </c>
      <c r="FE61" s="167">
        <f t="shared" si="254"/>
        <v>0</v>
      </c>
      <c r="FF61" s="167">
        <f t="shared" si="255"/>
        <v>0</v>
      </c>
      <c r="FG61" s="246"/>
      <c r="FH61" s="48">
        <f t="shared" si="281"/>
        <v>0</v>
      </c>
      <c r="FI61" s="46" t="str">
        <f t="shared" si="256"/>
        <v/>
      </c>
      <c r="FJ61" s="46" t="str">
        <f t="shared" ca="1" si="257"/>
        <v/>
      </c>
    </row>
    <row r="62" spans="2:167" s="3" customFormat="1" ht="15" hidden="1" customHeight="1" outlineLevel="1" x14ac:dyDescent="0.2">
      <c r="B62" s="829" t="str">
        <f>IF('General Information'!B84&lt;&gt;"",'General Information'!B84,"N/A")</f>
        <v>N/A</v>
      </c>
      <c r="C62" s="829"/>
      <c r="D62" s="220"/>
      <c r="E62" s="4">
        <f ca="1">IF(E$7="Actual",OFFSET(E62,0,VLOOKUP(COLUMN(E62),Config!$F$44:$G$52,2,FALSE)-COLUMN($E62)),SUMIF('Budget Details'!$C$9:$C$674,$B62,'Budget Details'!V$9:V$674))</f>
        <v>0</v>
      </c>
      <c r="F62" s="48">
        <f ca="1">IF(F$7="Actual",OFFSET(F62,0,VLOOKUP(COLUMN(F62),Config!$F$44:$G$52,2,FALSE)-COLUMN($E62)),SUMIF('Budget Details'!$C$9:$C$674,$B62,'Budget Details'!W$9:W$674))</f>
        <v>0</v>
      </c>
      <c r="G62" s="48">
        <f ca="1">IF(G$7="Actual",OFFSET(G62,0,VLOOKUP(COLUMN(G62),Config!$F$44:$G$52,2,FALSE)-COLUMN($E62)),SUMIF('Budget Details'!$C$9:$C$674,$B62,'Budget Details'!X$9:X$674))</f>
        <v>0</v>
      </c>
      <c r="H62" s="48">
        <f ca="1">IF(H$7="Actual",OFFSET(H62,0,VLOOKUP(COLUMN(H62),Config!$F$44:$G$52,2,FALSE)-COLUMN($E62)),SUMIF('Budget Details'!$C$9:$C$674,$B62,'Budget Details'!Y$9:Y$674))</f>
        <v>0</v>
      </c>
      <c r="I62" s="48">
        <f ca="1">IF(I$7="Actual",OFFSET(I62,0,VLOOKUP(COLUMN(I62),Config!$F$44:$G$52,2,FALSE)-COLUMN($E62)),SUMIF('Budget Details'!$C$9:$C$674,$B62,'Budget Details'!Z$9:Z$674))</f>
        <v>0</v>
      </c>
      <c r="J62" s="48">
        <f ca="1">IF(J$7="Actual",OFFSET(J62,0,VLOOKUP(COLUMN(J62),Config!$F$44:$G$52,2,FALSE)-COLUMN($E62)),SUMIF('Budget Details'!$C$9:$C$674,$B62,'Budget Details'!AA$9:AA$674))</f>
        <v>0</v>
      </c>
      <c r="K62" s="48">
        <f ca="1">IF(K$7="Actual",OFFSET(K62,0,VLOOKUP(COLUMN(K62),Config!$F$44:$G$52,2,FALSE)-COLUMN($E62)),SUMIF('Budget Details'!$C$9:$C$674,$B62,'Budget Details'!AB$9:AB$674))</f>
        <v>0</v>
      </c>
      <c r="L62" s="48">
        <f ca="1">IF(L$7="Actual",OFFSET(L62,0,VLOOKUP(COLUMN(L62),Config!$F$44:$G$52,2,FALSE)-COLUMN($E62)),SUMIF('Budget Details'!$C$9:$C$674,$B62,'Budget Details'!AC$9:AC$674))</f>
        <v>0</v>
      </c>
      <c r="M62" s="48">
        <f ca="1">IF(M$7="Actual",OFFSET(M62,0,VLOOKUP(COLUMN(M62),Config!$F$44:$G$52,2,FALSE)-COLUMN($E62)),SUMIF('Budget Details'!$C$9:$C$674,$B62,'Budget Details'!AD$9:AD$674))</f>
        <v>0</v>
      </c>
      <c r="N62" s="48">
        <f ca="1">IF(N$7="Actual",OFFSET(N62,0,VLOOKUP(COLUMN(N62),Config!$F$44:$G$52,2,FALSE)-COLUMN($E62)),SUMIF('Budget Details'!$C$9:$C$674,$B62,'Budget Details'!AE$9:AE$674))</f>
        <v>0</v>
      </c>
      <c r="O62" s="48">
        <f t="shared" ca="1" si="270"/>
        <v>0</v>
      </c>
      <c r="P62" s="46" t="str">
        <f t="shared" ca="1" si="271"/>
        <v/>
      </c>
      <c r="Q62" s="220"/>
      <c r="R62" s="220"/>
      <c r="S62" s="246"/>
      <c r="T62" s="32"/>
      <c r="U62" s="32"/>
      <c r="V62" s="32"/>
      <c r="W62" s="32"/>
      <c r="X62" s="32"/>
      <c r="Y62" s="32"/>
      <c r="Z62" s="32"/>
      <c r="AA62" s="32"/>
      <c r="AB62" s="32"/>
      <c r="AC62" s="48">
        <f t="shared" si="272"/>
        <v>0</v>
      </c>
      <c r="AD62" s="46" t="str">
        <f t="shared" ca="1" si="260"/>
        <v/>
      </c>
      <c r="AE62" s="46" t="str">
        <f t="shared" ca="1" si="194"/>
        <v/>
      </c>
      <c r="AF62" s="220"/>
      <c r="AG62" s="220"/>
      <c r="AH62" s="145">
        <f t="shared" si="195"/>
        <v>0</v>
      </c>
      <c r="AI62" s="246"/>
      <c r="AJ62" s="32"/>
      <c r="AK62" s="32"/>
      <c r="AL62" s="32"/>
      <c r="AM62" s="32"/>
      <c r="AN62" s="32"/>
      <c r="AO62" s="32"/>
      <c r="AP62" s="32"/>
      <c r="AQ62" s="32"/>
      <c r="AR62" s="48">
        <f t="shared" si="273"/>
        <v>0</v>
      </c>
      <c r="AS62" s="46" t="str">
        <f t="shared" si="196"/>
        <v/>
      </c>
      <c r="AT62" s="46" t="str">
        <f t="shared" ca="1" si="197"/>
        <v/>
      </c>
      <c r="AU62" s="42"/>
      <c r="AV62" s="220"/>
      <c r="AW62" s="145">
        <f t="shared" si="198"/>
        <v>0</v>
      </c>
      <c r="AX62" s="167">
        <f t="shared" si="199"/>
        <v>0</v>
      </c>
      <c r="AY62" s="246"/>
      <c r="AZ62" s="32"/>
      <c r="BA62" s="32"/>
      <c r="BB62" s="32"/>
      <c r="BC62" s="32"/>
      <c r="BD62" s="32"/>
      <c r="BE62" s="32"/>
      <c r="BF62" s="32"/>
      <c r="BG62" s="48">
        <f t="shared" si="274"/>
        <v>0</v>
      </c>
      <c r="BH62" s="46" t="str">
        <f t="shared" si="200"/>
        <v/>
      </c>
      <c r="BI62" s="46" t="str">
        <f t="shared" ca="1" si="201"/>
        <v/>
      </c>
      <c r="BJ62" s="42"/>
      <c r="BK62" s="220"/>
      <c r="BL62" s="145">
        <f t="shared" si="202"/>
        <v>0</v>
      </c>
      <c r="BM62" s="167">
        <f t="shared" si="203"/>
        <v>0</v>
      </c>
      <c r="BN62" s="167">
        <f t="shared" si="204"/>
        <v>0</v>
      </c>
      <c r="BO62" s="246"/>
      <c r="BP62" s="32"/>
      <c r="BQ62" s="32"/>
      <c r="BR62" s="32"/>
      <c r="BS62" s="32"/>
      <c r="BT62" s="32"/>
      <c r="BU62" s="32"/>
      <c r="BV62" s="48">
        <f t="shared" si="275"/>
        <v>0</v>
      </c>
      <c r="BW62" s="46" t="str">
        <f t="shared" si="205"/>
        <v/>
      </c>
      <c r="BX62" s="46" t="str">
        <f t="shared" ca="1" si="206"/>
        <v/>
      </c>
      <c r="BY62" s="42"/>
      <c r="BZ62" s="220"/>
      <c r="CA62" s="145">
        <f t="shared" si="207"/>
        <v>0</v>
      </c>
      <c r="CB62" s="167">
        <f t="shared" si="208"/>
        <v>0</v>
      </c>
      <c r="CC62" s="167">
        <f t="shared" si="209"/>
        <v>0</v>
      </c>
      <c r="CD62" s="167">
        <f t="shared" si="210"/>
        <v>0</v>
      </c>
      <c r="CE62" s="246"/>
      <c r="CF62" s="32"/>
      <c r="CG62" s="32"/>
      <c r="CH62" s="32"/>
      <c r="CI62" s="32"/>
      <c r="CJ62" s="32"/>
      <c r="CK62" s="48">
        <f t="shared" si="276"/>
        <v>0</v>
      </c>
      <c r="CL62" s="46" t="str">
        <f t="shared" si="211"/>
        <v/>
      </c>
      <c r="CM62" s="46" t="str">
        <f t="shared" ca="1" si="212"/>
        <v/>
      </c>
      <c r="CN62" s="42"/>
      <c r="CO62" s="220"/>
      <c r="CP62" s="145">
        <f t="shared" si="213"/>
        <v>0</v>
      </c>
      <c r="CQ62" s="167">
        <f t="shared" si="214"/>
        <v>0</v>
      </c>
      <c r="CR62" s="167">
        <f t="shared" si="215"/>
        <v>0</v>
      </c>
      <c r="CS62" s="167">
        <f t="shared" si="216"/>
        <v>0</v>
      </c>
      <c r="CT62" s="167">
        <f t="shared" si="217"/>
        <v>0</v>
      </c>
      <c r="CU62" s="246"/>
      <c r="CV62" s="32"/>
      <c r="CW62" s="32"/>
      <c r="CX62" s="32"/>
      <c r="CY62" s="32"/>
      <c r="CZ62" s="48">
        <f t="shared" si="277"/>
        <v>0</v>
      </c>
      <c r="DA62" s="46" t="str">
        <f t="shared" si="218"/>
        <v/>
      </c>
      <c r="DB62" s="46" t="str">
        <f t="shared" ca="1" si="219"/>
        <v/>
      </c>
      <c r="DC62" s="42"/>
      <c r="DD62" s="220"/>
      <c r="DE62" s="145">
        <f t="shared" si="220"/>
        <v>0</v>
      </c>
      <c r="DF62" s="167">
        <f t="shared" si="221"/>
        <v>0</v>
      </c>
      <c r="DG62" s="167">
        <f t="shared" si="222"/>
        <v>0</v>
      </c>
      <c r="DH62" s="167">
        <f t="shared" si="223"/>
        <v>0</v>
      </c>
      <c r="DI62" s="167">
        <f t="shared" si="224"/>
        <v>0</v>
      </c>
      <c r="DJ62" s="167">
        <f t="shared" si="225"/>
        <v>0</v>
      </c>
      <c r="DK62" s="246"/>
      <c r="DL62" s="32"/>
      <c r="DM62" s="32"/>
      <c r="DN62" s="32"/>
      <c r="DO62" s="48">
        <f t="shared" si="278"/>
        <v>0</v>
      </c>
      <c r="DP62" s="46" t="str">
        <f t="shared" si="226"/>
        <v/>
      </c>
      <c r="DQ62" s="46" t="str">
        <f t="shared" ca="1" si="227"/>
        <v/>
      </c>
      <c r="DR62" s="42"/>
      <c r="DS62" s="220"/>
      <c r="DT62" s="145">
        <f t="shared" si="228"/>
        <v>0</v>
      </c>
      <c r="DU62" s="167">
        <f t="shared" si="229"/>
        <v>0</v>
      </c>
      <c r="DV62" s="167">
        <f t="shared" si="230"/>
        <v>0</v>
      </c>
      <c r="DW62" s="167">
        <f t="shared" si="231"/>
        <v>0</v>
      </c>
      <c r="DX62" s="167">
        <f t="shared" si="232"/>
        <v>0</v>
      </c>
      <c r="DY62" s="167">
        <f t="shared" si="233"/>
        <v>0</v>
      </c>
      <c r="DZ62" s="167">
        <f t="shared" si="234"/>
        <v>0</v>
      </c>
      <c r="EA62" s="246"/>
      <c r="EB62" s="32"/>
      <c r="EC62" s="32"/>
      <c r="ED62" s="48">
        <f t="shared" si="279"/>
        <v>0</v>
      </c>
      <c r="EE62" s="46" t="str">
        <f t="shared" si="235"/>
        <v/>
      </c>
      <c r="EF62" s="46" t="str">
        <f t="shared" ca="1" si="236"/>
        <v/>
      </c>
      <c r="EG62" s="42"/>
      <c r="EH62" s="220"/>
      <c r="EI62" s="145">
        <f t="shared" si="237"/>
        <v>0</v>
      </c>
      <c r="EJ62" s="167">
        <f t="shared" si="238"/>
        <v>0</v>
      </c>
      <c r="EK62" s="167">
        <f t="shared" si="239"/>
        <v>0</v>
      </c>
      <c r="EL62" s="167">
        <f t="shared" si="240"/>
        <v>0</v>
      </c>
      <c r="EM62" s="167">
        <f t="shared" si="241"/>
        <v>0</v>
      </c>
      <c r="EN62" s="167">
        <f t="shared" si="242"/>
        <v>0</v>
      </c>
      <c r="EO62" s="167">
        <f t="shared" si="243"/>
        <v>0</v>
      </c>
      <c r="EP62" s="167">
        <f t="shared" si="244"/>
        <v>0</v>
      </c>
      <c r="EQ62" s="246"/>
      <c r="ER62" s="32"/>
      <c r="ES62" s="48">
        <f t="shared" si="280"/>
        <v>0</v>
      </c>
      <c r="ET62" s="46" t="str">
        <f t="shared" si="245"/>
        <v/>
      </c>
      <c r="EU62" s="46" t="str">
        <f t="shared" ca="1" si="246"/>
        <v/>
      </c>
      <c r="EV62" s="42"/>
      <c r="EW62" s="220"/>
      <c r="EX62" s="145">
        <f t="shared" si="247"/>
        <v>0</v>
      </c>
      <c r="EY62" s="167">
        <f t="shared" si="248"/>
        <v>0</v>
      </c>
      <c r="EZ62" s="167">
        <f t="shared" si="249"/>
        <v>0</v>
      </c>
      <c r="FA62" s="167">
        <f t="shared" si="250"/>
        <v>0</v>
      </c>
      <c r="FB62" s="167">
        <f t="shared" si="251"/>
        <v>0</v>
      </c>
      <c r="FC62" s="167">
        <f t="shared" si="252"/>
        <v>0</v>
      </c>
      <c r="FD62" s="167">
        <f t="shared" si="253"/>
        <v>0</v>
      </c>
      <c r="FE62" s="167">
        <f t="shared" si="254"/>
        <v>0</v>
      </c>
      <c r="FF62" s="167">
        <f t="shared" si="255"/>
        <v>0</v>
      </c>
      <c r="FG62" s="246"/>
      <c r="FH62" s="48">
        <f t="shared" si="281"/>
        <v>0</v>
      </c>
      <c r="FI62" s="46" t="str">
        <f t="shared" si="256"/>
        <v/>
      </c>
      <c r="FJ62" s="46" t="str">
        <f t="shared" ca="1" si="257"/>
        <v/>
      </c>
      <c r="FK62" s="42"/>
    </row>
    <row r="63" spans="2:167" s="63" customFormat="1" ht="15" collapsed="1" x14ac:dyDescent="0.25">
      <c r="B63" s="828" t="s">
        <v>38</v>
      </c>
      <c r="C63" s="828"/>
      <c r="D63" s="292"/>
      <c r="E63" s="60">
        <f ca="1">SUM(E43:E62)</f>
        <v>0</v>
      </c>
      <c r="F63" s="62">
        <f t="shared" ref="F63:O63" ca="1" si="282">SUM(F43:F62)</f>
        <v>0</v>
      </c>
      <c r="G63" s="62">
        <f t="shared" ca="1" si="282"/>
        <v>0</v>
      </c>
      <c r="H63" s="62">
        <f t="shared" ca="1" si="282"/>
        <v>0</v>
      </c>
      <c r="I63" s="62">
        <f t="shared" ca="1" si="282"/>
        <v>0</v>
      </c>
      <c r="J63" s="62">
        <f t="shared" ca="1" si="282"/>
        <v>0</v>
      </c>
      <c r="K63" s="62">
        <f t="shared" ca="1" si="282"/>
        <v>0</v>
      </c>
      <c r="L63" s="62">
        <f t="shared" ca="1" si="282"/>
        <v>0</v>
      </c>
      <c r="M63" s="62">
        <f t="shared" ca="1" si="282"/>
        <v>0</v>
      </c>
      <c r="N63" s="62">
        <f t="shared" ca="1" si="282"/>
        <v>0</v>
      </c>
      <c r="O63" s="62">
        <f t="shared" ca="1" si="282"/>
        <v>0</v>
      </c>
      <c r="P63" s="47" t="str">
        <f ca="1">IF(ISERROR(O63/O$63),"",O63/O$63)</f>
        <v/>
      </c>
      <c r="Q63" s="292"/>
      <c r="R63" s="292"/>
      <c r="S63" s="60">
        <f>SUM(S43:S62)</f>
        <v>0</v>
      </c>
      <c r="T63" s="62">
        <f t="shared" ref="T63:AB63" si="283">SUM(T43:T62)</f>
        <v>0</v>
      </c>
      <c r="U63" s="62">
        <f t="shared" si="283"/>
        <v>0</v>
      </c>
      <c r="V63" s="62">
        <f t="shared" si="283"/>
        <v>0</v>
      </c>
      <c r="W63" s="62">
        <f t="shared" si="283"/>
        <v>0</v>
      </c>
      <c r="X63" s="62">
        <f t="shared" si="283"/>
        <v>0</v>
      </c>
      <c r="Y63" s="62">
        <f t="shared" si="283"/>
        <v>0</v>
      </c>
      <c r="Z63" s="62">
        <f t="shared" si="283"/>
        <v>0</v>
      </c>
      <c r="AA63" s="62">
        <f t="shared" si="283"/>
        <v>0</v>
      </c>
      <c r="AB63" s="62">
        <f t="shared" si="283"/>
        <v>0</v>
      </c>
      <c r="AC63" s="62">
        <f t="shared" si="259"/>
        <v>0</v>
      </c>
      <c r="AD63" s="47" t="str">
        <f t="shared" ca="1" si="260"/>
        <v/>
      </c>
      <c r="AE63" s="47" t="str">
        <f t="shared" ca="1" si="194"/>
        <v/>
      </c>
      <c r="AF63" s="292"/>
      <c r="AG63" s="292"/>
      <c r="AH63" s="60">
        <f>SUM(AH43:AH62)</f>
        <v>0</v>
      </c>
      <c r="AI63" s="60">
        <f t="shared" ref="AI63:AQ63" si="284">SUM(AI43:AI62)</f>
        <v>0</v>
      </c>
      <c r="AJ63" s="62">
        <f t="shared" si="284"/>
        <v>0</v>
      </c>
      <c r="AK63" s="62">
        <f t="shared" si="284"/>
        <v>0</v>
      </c>
      <c r="AL63" s="62">
        <f t="shared" si="284"/>
        <v>0</v>
      </c>
      <c r="AM63" s="62">
        <f t="shared" si="284"/>
        <v>0</v>
      </c>
      <c r="AN63" s="62">
        <f t="shared" si="284"/>
        <v>0</v>
      </c>
      <c r="AO63" s="62">
        <f t="shared" si="284"/>
        <v>0</v>
      </c>
      <c r="AP63" s="62">
        <f t="shared" si="284"/>
        <v>0</v>
      </c>
      <c r="AQ63" s="62">
        <f t="shared" si="284"/>
        <v>0</v>
      </c>
      <c r="AR63" s="62">
        <f t="shared" si="261"/>
        <v>0</v>
      </c>
      <c r="AS63" s="47" t="str">
        <f t="shared" si="196"/>
        <v/>
      </c>
      <c r="AT63" s="47" t="str">
        <f t="shared" ca="1" si="197"/>
        <v/>
      </c>
      <c r="AV63" s="292"/>
      <c r="AW63" s="60">
        <f>SUM(AW43:AW62)</f>
        <v>0</v>
      </c>
      <c r="AX63" s="62">
        <f t="shared" ref="AX63:BF63" si="285">SUM(AX43:AX62)</f>
        <v>0</v>
      </c>
      <c r="AY63" s="62">
        <f t="shared" si="285"/>
        <v>0</v>
      </c>
      <c r="AZ63" s="62">
        <f t="shared" si="285"/>
        <v>0</v>
      </c>
      <c r="BA63" s="62">
        <f t="shared" si="285"/>
        <v>0</v>
      </c>
      <c r="BB63" s="62">
        <f t="shared" si="285"/>
        <v>0</v>
      </c>
      <c r="BC63" s="62">
        <f t="shared" si="285"/>
        <v>0</v>
      </c>
      <c r="BD63" s="62">
        <f t="shared" si="285"/>
        <v>0</v>
      </c>
      <c r="BE63" s="62">
        <f t="shared" si="285"/>
        <v>0</v>
      </c>
      <c r="BF63" s="62">
        <f t="shared" si="285"/>
        <v>0</v>
      </c>
      <c r="BG63" s="62">
        <f t="shared" si="262"/>
        <v>0</v>
      </c>
      <c r="BH63" s="47" t="str">
        <f t="shared" si="200"/>
        <v/>
      </c>
      <c r="BI63" s="47" t="str">
        <f t="shared" ca="1" si="201"/>
        <v/>
      </c>
      <c r="BK63" s="292"/>
      <c r="BL63" s="60">
        <f>SUM(BL43:BL62)</f>
        <v>0</v>
      </c>
      <c r="BM63" s="62">
        <f t="shared" ref="BM63:BU63" si="286">SUM(BM43:BM62)</f>
        <v>0</v>
      </c>
      <c r="BN63" s="62">
        <f t="shared" si="286"/>
        <v>0</v>
      </c>
      <c r="BO63" s="62">
        <f t="shared" si="286"/>
        <v>0</v>
      </c>
      <c r="BP63" s="62">
        <f t="shared" si="286"/>
        <v>0</v>
      </c>
      <c r="BQ63" s="62">
        <f t="shared" si="286"/>
        <v>0</v>
      </c>
      <c r="BR63" s="62">
        <f t="shared" si="286"/>
        <v>0</v>
      </c>
      <c r="BS63" s="62">
        <f t="shared" si="286"/>
        <v>0</v>
      </c>
      <c r="BT63" s="62">
        <f t="shared" si="286"/>
        <v>0</v>
      </c>
      <c r="BU63" s="62">
        <f t="shared" si="286"/>
        <v>0</v>
      </c>
      <c r="BV63" s="62">
        <f t="shared" si="263"/>
        <v>0</v>
      </c>
      <c r="BW63" s="47" t="str">
        <f t="shared" si="205"/>
        <v/>
      </c>
      <c r="BX63" s="47" t="str">
        <f t="shared" ca="1" si="206"/>
        <v/>
      </c>
      <c r="BZ63" s="292"/>
      <c r="CA63" s="60">
        <f>SUM(CA43:CA62)</f>
        <v>0</v>
      </c>
      <c r="CB63" s="62">
        <f t="shared" ref="CB63:CJ63" si="287">SUM(CB43:CB62)</f>
        <v>0</v>
      </c>
      <c r="CC63" s="62">
        <f t="shared" si="287"/>
        <v>0</v>
      </c>
      <c r="CD63" s="62">
        <f t="shared" si="287"/>
        <v>0</v>
      </c>
      <c r="CE63" s="62">
        <f t="shared" si="287"/>
        <v>0</v>
      </c>
      <c r="CF63" s="62">
        <f t="shared" si="287"/>
        <v>0</v>
      </c>
      <c r="CG63" s="62">
        <f t="shared" si="287"/>
        <v>0</v>
      </c>
      <c r="CH63" s="62">
        <f t="shared" si="287"/>
        <v>0</v>
      </c>
      <c r="CI63" s="62">
        <f t="shared" si="287"/>
        <v>0</v>
      </c>
      <c r="CJ63" s="62">
        <f t="shared" si="287"/>
        <v>0</v>
      </c>
      <c r="CK63" s="62">
        <f t="shared" si="264"/>
        <v>0</v>
      </c>
      <c r="CL63" s="47" t="str">
        <f t="shared" si="211"/>
        <v/>
      </c>
      <c r="CM63" s="47" t="str">
        <f t="shared" ca="1" si="212"/>
        <v/>
      </c>
      <c r="CO63" s="292"/>
      <c r="CP63" s="60">
        <f>SUM(CP43:CP62)</f>
        <v>0</v>
      </c>
      <c r="CQ63" s="62">
        <f t="shared" ref="CQ63:CY63" si="288">SUM(CQ43:CQ62)</f>
        <v>0</v>
      </c>
      <c r="CR63" s="62">
        <f t="shared" si="288"/>
        <v>0</v>
      </c>
      <c r="CS63" s="62">
        <f t="shared" si="288"/>
        <v>0</v>
      </c>
      <c r="CT63" s="62">
        <f t="shared" si="288"/>
        <v>0</v>
      </c>
      <c r="CU63" s="62">
        <f t="shared" si="288"/>
        <v>0</v>
      </c>
      <c r="CV63" s="62">
        <f t="shared" si="288"/>
        <v>0</v>
      </c>
      <c r="CW63" s="62">
        <f t="shared" si="288"/>
        <v>0</v>
      </c>
      <c r="CX63" s="62">
        <f t="shared" si="288"/>
        <v>0</v>
      </c>
      <c r="CY63" s="62">
        <f t="shared" si="288"/>
        <v>0</v>
      </c>
      <c r="CZ63" s="62">
        <f t="shared" si="265"/>
        <v>0</v>
      </c>
      <c r="DA63" s="47" t="str">
        <f t="shared" si="218"/>
        <v/>
      </c>
      <c r="DB63" s="47" t="str">
        <f t="shared" ca="1" si="219"/>
        <v/>
      </c>
      <c r="DD63" s="292"/>
      <c r="DE63" s="60">
        <f>SUM(DE43:DE62)</f>
        <v>0</v>
      </c>
      <c r="DF63" s="62">
        <f t="shared" ref="DF63:DN63" si="289">SUM(DF43:DF62)</f>
        <v>0</v>
      </c>
      <c r="DG63" s="62">
        <f t="shared" si="289"/>
        <v>0</v>
      </c>
      <c r="DH63" s="62">
        <f t="shared" si="289"/>
        <v>0</v>
      </c>
      <c r="DI63" s="62">
        <f t="shared" si="289"/>
        <v>0</v>
      </c>
      <c r="DJ63" s="62">
        <f t="shared" si="289"/>
        <v>0</v>
      </c>
      <c r="DK63" s="62">
        <f t="shared" si="289"/>
        <v>0</v>
      </c>
      <c r="DL63" s="62">
        <f t="shared" si="289"/>
        <v>0</v>
      </c>
      <c r="DM63" s="62">
        <f t="shared" si="289"/>
        <v>0</v>
      </c>
      <c r="DN63" s="62">
        <f t="shared" si="289"/>
        <v>0</v>
      </c>
      <c r="DO63" s="62">
        <f t="shared" si="266"/>
        <v>0</v>
      </c>
      <c r="DP63" s="47" t="str">
        <f t="shared" si="226"/>
        <v/>
      </c>
      <c r="DQ63" s="47" t="str">
        <f t="shared" ca="1" si="227"/>
        <v/>
      </c>
      <c r="DS63" s="292"/>
      <c r="DT63" s="60">
        <f>SUM(DT43:DT62)</f>
        <v>0</v>
      </c>
      <c r="DU63" s="62">
        <f t="shared" ref="DU63:EC63" si="290">SUM(DU43:DU62)</f>
        <v>0</v>
      </c>
      <c r="DV63" s="62">
        <f t="shared" si="290"/>
        <v>0</v>
      </c>
      <c r="DW63" s="62">
        <f t="shared" si="290"/>
        <v>0</v>
      </c>
      <c r="DX63" s="62">
        <f t="shared" si="290"/>
        <v>0</v>
      </c>
      <c r="DY63" s="62">
        <f t="shared" si="290"/>
        <v>0</v>
      </c>
      <c r="DZ63" s="62">
        <f t="shared" si="290"/>
        <v>0</v>
      </c>
      <c r="EA63" s="62">
        <f t="shared" si="290"/>
        <v>0</v>
      </c>
      <c r="EB63" s="62">
        <f t="shared" si="290"/>
        <v>0</v>
      </c>
      <c r="EC63" s="62">
        <f t="shared" si="290"/>
        <v>0</v>
      </c>
      <c r="ED63" s="62">
        <f t="shared" si="267"/>
        <v>0</v>
      </c>
      <c r="EE63" s="47" t="str">
        <f t="shared" si="235"/>
        <v/>
      </c>
      <c r="EF63" s="47" t="str">
        <f t="shared" ca="1" si="236"/>
        <v/>
      </c>
      <c r="EH63" s="292"/>
      <c r="EI63" s="60">
        <f>SUM(EI43:EI62)</f>
        <v>0</v>
      </c>
      <c r="EJ63" s="62">
        <f t="shared" ref="EJ63:ER63" si="291">SUM(EJ43:EJ62)</f>
        <v>0</v>
      </c>
      <c r="EK63" s="62">
        <f t="shared" si="291"/>
        <v>0</v>
      </c>
      <c r="EL63" s="62">
        <f t="shared" si="291"/>
        <v>0</v>
      </c>
      <c r="EM63" s="62">
        <f t="shared" si="291"/>
        <v>0</v>
      </c>
      <c r="EN63" s="62">
        <f t="shared" si="291"/>
        <v>0</v>
      </c>
      <c r="EO63" s="62">
        <f t="shared" si="291"/>
        <v>0</v>
      </c>
      <c r="EP63" s="62">
        <f t="shared" si="291"/>
        <v>0</v>
      </c>
      <c r="EQ63" s="62">
        <f t="shared" si="291"/>
        <v>0</v>
      </c>
      <c r="ER63" s="62">
        <f t="shared" si="291"/>
        <v>0</v>
      </c>
      <c r="ES63" s="62">
        <f t="shared" si="268"/>
        <v>0</v>
      </c>
      <c r="ET63" s="47" t="str">
        <f t="shared" si="245"/>
        <v/>
      </c>
      <c r="EU63" s="47" t="str">
        <f t="shared" ca="1" si="246"/>
        <v/>
      </c>
      <c r="EW63" s="292"/>
      <c r="EX63" s="60">
        <f>SUM(EX43:EX62)</f>
        <v>0</v>
      </c>
      <c r="EY63" s="62">
        <f t="shared" ref="EY63:FG63" si="292">SUM(EY43:EY62)</f>
        <v>0</v>
      </c>
      <c r="EZ63" s="62">
        <f t="shared" si="292"/>
        <v>0</v>
      </c>
      <c r="FA63" s="62">
        <f t="shared" si="292"/>
        <v>0</v>
      </c>
      <c r="FB63" s="62">
        <f t="shared" si="292"/>
        <v>0</v>
      </c>
      <c r="FC63" s="62">
        <f t="shared" si="292"/>
        <v>0</v>
      </c>
      <c r="FD63" s="62">
        <f t="shared" si="292"/>
        <v>0</v>
      </c>
      <c r="FE63" s="62">
        <f t="shared" si="292"/>
        <v>0</v>
      </c>
      <c r="FF63" s="62">
        <f t="shared" si="292"/>
        <v>0</v>
      </c>
      <c r="FG63" s="62">
        <f t="shared" si="292"/>
        <v>0</v>
      </c>
      <c r="FH63" s="62">
        <f t="shared" si="269"/>
        <v>0</v>
      </c>
      <c r="FI63" s="47" t="str">
        <f t="shared" si="256"/>
        <v/>
      </c>
      <c r="FJ63" s="47" t="str">
        <f t="shared" ca="1" si="257"/>
        <v/>
      </c>
    </row>
    <row r="64" spans="2:167" s="63" customFormat="1" x14ac:dyDescent="0.2">
      <c r="B64" s="224"/>
      <c r="C64" s="224"/>
      <c r="D64" s="220"/>
      <c r="E64" s="225"/>
      <c r="F64" s="226"/>
      <c r="G64" s="226"/>
      <c r="H64" s="226"/>
      <c r="I64" s="226"/>
      <c r="J64" s="226"/>
      <c r="K64" s="226"/>
      <c r="L64" s="226"/>
      <c r="M64" s="226"/>
      <c r="N64" s="226"/>
      <c r="O64" s="588"/>
      <c r="P64" s="47"/>
      <c r="Q64" s="220"/>
      <c r="R64" s="220"/>
      <c r="S64" s="225"/>
      <c r="T64" s="226"/>
      <c r="U64" s="226"/>
      <c r="V64" s="226"/>
      <c r="W64" s="226"/>
      <c r="X64" s="226"/>
      <c r="Y64" s="226"/>
      <c r="Z64" s="226"/>
      <c r="AA64" s="226"/>
      <c r="AB64" s="226"/>
      <c r="AC64" s="226"/>
      <c r="AD64" s="46"/>
      <c r="AE64" s="46"/>
      <c r="AF64" s="220"/>
      <c r="AG64" s="220"/>
      <c r="AH64" s="225"/>
      <c r="AI64" s="225"/>
      <c r="AJ64" s="226"/>
      <c r="AK64" s="226"/>
      <c r="AL64" s="226"/>
      <c r="AM64" s="226"/>
      <c r="AN64" s="226"/>
      <c r="AO64" s="226"/>
      <c r="AP64" s="226"/>
      <c r="AQ64" s="226"/>
      <c r="AR64" s="226"/>
      <c r="AS64" s="46"/>
      <c r="AT64" s="46"/>
      <c r="AV64" s="220"/>
      <c r="AW64" s="225"/>
      <c r="AX64" s="226"/>
      <c r="AY64" s="225"/>
      <c r="AZ64" s="226"/>
      <c r="BA64" s="226"/>
      <c r="BB64" s="226"/>
      <c r="BC64" s="226"/>
      <c r="BD64" s="226"/>
      <c r="BE64" s="226"/>
      <c r="BF64" s="226"/>
      <c r="BG64" s="226"/>
      <c r="BH64" s="46"/>
      <c r="BI64" s="46"/>
      <c r="BK64" s="220"/>
      <c r="BL64" s="225"/>
      <c r="BM64" s="226"/>
      <c r="BN64" s="226"/>
      <c r="BO64" s="225"/>
      <c r="BP64" s="226"/>
      <c r="BQ64" s="226"/>
      <c r="BR64" s="226"/>
      <c r="BS64" s="226"/>
      <c r="BT64" s="226"/>
      <c r="BU64" s="226"/>
      <c r="BV64" s="226"/>
      <c r="BW64" s="46"/>
      <c r="BX64" s="46"/>
      <c r="BZ64" s="220"/>
      <c r="CA64" s="225"/>
      <c r="CB64" s="226"/>
      <c r="CC64" s="226"/>
      <c r="CD64" s="226"/>
      <c r="CE64" s="225"/>
      <c r="CF64" s="226"/>
      <c r="CG64" s="226"/>
      <c r="CH64" s="226"/>
      <c r="CI64" s="226"/>
      <c r="CJ64" s="226"/>
      <c r="CK64" s="226"/>
      <c r="CL64" s="46"/>
      <c r="CM64" s="46"/>
      <c r="CO64" s="220"/>
      <c r="CP64" s="225"/>
      <c r="CQ64" s="226"/>
      <c r="CR64" s="226"/>
      <c r="CS64" s="226"/>
      <c r="CT64" s="226"/>
      <c r="CU64" s="225"/>
      <c r="CV64" s="226"/>
      <c r="CW64" s="226"/>
      <c r="CX64" s="226"/>
      <c r="CY64" s="226"/>
      <c r="CZ64" s="226"/>
      <c r="DA64" s="46"/>
      <c r="DB64" s="46"/>
      <c r="DD64" s="220"/>
      <c r="DE64" s="225"/>
      <c r="DF64" s="226"/>
      <c r="DG64" s="226"/>
      <c r="DH64" s="226"/>
      <c r="DI64" s="226"/>
      <c r="DJ64" s="226"/>
      <c r="DK64" s="225"/>
      <c r="DL64" s="226"/>
      <c r="DM64" s="226"/>
      <c r="DN64" s="226"/>
      <c r="DO64" s="226"/>
      <c r="DP64" s="46"/>
      <c r="DQ64" s="46"/>
      <c r="DS64" s="220"/>
      <c r="DT64" s="225"/>
      <c r="DU64" s="226"/>
      <c r="DV64" s="226"/>
      <c r="DW64" s="226"/>
      <c r="DX64" s="226"/>
      <c r="DY64" s="226"/>
      <c r="DZ64" s="226"/>
      <c r="EA64" s="225"/>
      <c r="EB64" s="226"/>
      <c r="EC64" s="226"/>
      <c r="ED64" s="226"/>
      <c r="EE64" s="46"/>
      <c r="EF64" s="46"/>
      <c r="EH64" s="220"/>
      <c r="EI64" s="225"/>
      <c r="EJ64" s="226"/>
      <c r="EK64" s="226"/>
      <c r="EL64" s="226"/>
      <c r="EM64" s="226"/>
      <c r="EN64" s="226"/>
      <c r="EO64" s="226"/>
      <c r="EP64" s="226"/>
      <c r="EQ64" s="225"/>
      <c r="ER64" s="226"/>
      <c r="ES64" s="226"/>
      <c r="ET64" s="46"/>
      <c r="EU64" s="46"/>
      <c r="EW64" s="220"/>
      <c r="EX64" s="225"/>
      <c r="EY64" s="226"/>
      <c r="EZ64" s="226"/>
      <c r="FA64" s="226"/>
      <c r="FB64" s="226"/>
      <c r="FC64" s="226"/>
      <c r="FD64" s="226"/>
      <c r="FE64" s="226"/>
      <c r="FF64" s="226"/>
      <c r="FG64" s="225"/>
      <c r="FH64" s="226"/>
      <c r="FI64" s="46"/>
      <c r="FJ64" s="46"/>
    </row>
    <row r="65" spans="1:168" ht="15" thickBot="1" x14ac:dyDescent="0.25">
      <c r="S65" s="1"/>
      <c r="AI65" s="1"/>
      <c r="AY65" s="1"/>
      <c r="BO65" s="1"/>
      <c r="CE65" s="1"/>
      <c r="CU65" s="1"/>
      <c r="DK65" s="1"/>
      <c r="EA65" s="1"/>
      <c r="EQ65" s="1"/>
      <c r="FG65" s="1"/>
    </row>
    <row r="66" spans="1:168" s="199" customFormat="1" ht="4.5" customHeight="1" x14ac:dyDescent="0.2">
      <c r="D66" s="522"/>
      <c r="Q66" s="522"/>
      <c r="R66" s="522"/>
      <c r="AF66" s="522"/>
      <c r="AG66" s="522"/>
      <c r="AV66" s="522"/>
      <c r="BK66" s="522"/>
      <c r="BZ66" s="522"/>
      <c r="CO66" s="522"/>
      <c r="DD66" s="522"/>
      <c r="DS66" s="522"/>
      <c r="EH66" s="522"/>
      <c r="EW66" s="522"/>
    </row>
    <row r="67" spans="1:168" s="560" customFormat="1" ht="15" customHeight="1" x14ac:dyDescent="0.2">
      <c r="A67" s="591" t="s">
        <v>243</v>
      </c>
      <c r="B67" s="196"/>
      <c r="C67" s="197"/>
      <c r="E67" s="223" t="str">
        <f>IF(multiple_funders="Yes", VLOOKUP(cofunding_by_category,Config!$B$29:$D$31,3,FALSE),"")</f>
        <v/>
      </c>
      <c r="F67" s="198"/>
      <c r="G67" s="198"/>
      <c r="H67" s="198"/>
      <c r="I67" s="198"/>
      <c r="J67" s="198"/>
      <c r="K67" s="198"/>
      <c r="L67" s="198"/>
      <c r="M67" s="198"/>
      <c r="N67" s="198"/>
      <c r="O67" s="7"/>
      <c r="S67" s="592" t="s">
        <v>476</v>
      </c>
      <c r="T67" s="198"/>
      <c r="U67" s="198"/>
      <c r="V67" s="198"/>
      <c r="W67" s="198"/>
      <c r="X67" s="198"/>
      <c r="Y67" s="198"/>
      <c r="Z67" s="198"/>
      <c r="AA67" s="198"/>
      <c r="AB67" s="198"/>
      <c r="AC67" s="182"/>
      <c r="AD67" s="826" t="s">
        <v>451</v>
      </c>
      <c r="AE67" s="826" t="s">
        <v>452</v>
      </c>
      <c r="AF67" s="577"/>
      <c r="AG67" s="577"/>
      <c r="AH67" s="592" t="s">
        <v>476</v>
      </c>
      <c r="AI67" s="198"/>
      <c r="AJ67" s="198"/>
      <c r="AK67" s="198"/>
      <c r="AL67" s="198"/>
      <c r="AM67" s="198"/>
      <c r="AN67" s="198"/>
      <c r="AO67" s="198"/>
      <c r="AP67" s="198"/>
      <c r="AQ67" s="198"/>
      <c r="AR67" s="182"/>
      <c r="AS67" s="826" t="s">
        <v>450</v>
      </c>
      <c r="AT67" s="826" t="s">
        <v>452</v>
      </c>
      <c r="AU67" s="577"/>
      <c r="AV67" s="577"/>
      <c r="AW67" s="592" t="s">
        <v>476</v>
      </c>
      <c r="AX67" s="198"/>
      <c r="AY67" s="198"/>
      <c r="AZ67" s="198"/>
      <c r="BA67" s="198"/>
      <c r="BB67" s="198"/>
      <c r="BC67" s="198"/>
      <c r="BD67" s="198"/>
      <c r="BE67" s="198"/>
      <c r="BF67" s="198"/>
      <c r="BG67" s="182"/>
      <c r="BH67" s="826" t="s">
        <v>453</v>
      </c>
      <c r="BI67" s="826" t="s">
        <v>452</v>
      </c>
      <c r="BJ67" s="577"/>
      <c r="BK67" s="577"/>
      <c r="BL67" s="592" t="s">
        <v>476</v>
      </c>
      <c r="BM67" s="198"/>
      <c r="BN67" s="198"/>
      <c r="BO67" s="198"/>
      <c r="BP67" s="198"/>
      <c r="BQ67" s="198"/>
      <c r="BR67" s="198"/>
      <c r="BS67" s="198"/>
      <c r="BT67" s="198"/>
      <c r="BU67" s="198"/>
      <c r="BV67" s="182"/>
      <c r="BW67" s="826" t="s">
        <v>454</v>
      </c>
      <c r="BX67" s="826" t="s">
        <v>452</v>
      </c>
      <c r="BY67" s="577"/>
      <c r="BZ67" s="577"/>
      <c r="CA67" s="592" t="s">
        <v>476</v>
      </c>
      <c r="CB67" s="198"/>
      <c r="CC67" s="198"/>
      <c r="CD67" s="198"/>
      <c r="CE67" s="198"/>
      <c r="CF67" s="198"/>
      <c r="CG67" s="198"/>
      <c r="CH67" s="198"/>
      <c r="CI67" s="198"/>
      <c r="CJ67" s="198"/>
      <c r="CK67" s="182"/>
      <c r="CL67" s="826" t="s">
        <v>455</v>
      </c>
      <c r="CM67" s="826" t="s">
        <v>452</v>
      </c>
      <c r="CN67" s="577"/>
      <c r="CO67" s="577"/>
      <c r="CP67" s="592" t="s">
        <v>476</v>
      </c>
      <c r="CQ67" s="198"/>
      <c r="CR67" s="198"/>
      <c r="CS67" s="198"/>
      <c r="CT67" s="198"/>
      <c r="CU67" s="198"/>
      <c r="CV67" s="198"/>
      <c r="CW67" s="198"/>
      <c r="CX67" s="198"/>
      <c r="CY67" s="198"/>
      <c r="CZ67" s="182"/>
      <c r="DA67" s="826" t="s">
        <v>456</v>
      </c>
      <c r="DB67" s="826" t="s">
        <v>452</v>
      </c>
      <c r="DC67" s="577"/>
      <c r="DD67" s="577"/>
      <c r="DE67" s="592" t="s">
        <v>476</v>
      </c>
      <c r="DF67" s="198"/>
      <c r="DG67" s="198"/>
      <c r="DH67" s="198"/>
      <c r="DI67" s="198"/>
      <c r="DJ67" s="198"/>
      <c r="DK67" s="198"/>
      <c r="DL67" s="198"/>
      <c r="DM67" s="198"/>
      <c r="DN67" s="198"/>
      <c r="DO67" s="182"/>
      <c r="DP67" s="826" t="s">
        <v>457</v>
      </c>
      <c r="DQ67" s="826" t="s">
        <v>452</v>
      </c>
      <c r="DR67" s="577"/>
      <c r="DS67" s="577"/>
      <c r="DT67" s="592" t="s">
        <v>476</v>
      </c>
      <c r="DU67" s="198"/>
      <c r="DV67" s="198"/>
      <c r="DW67" s="198"/>
      <c r="DX67" s="198"/>
      <c r="DY67" s="198"/>
      <c r="DZ67" s="198"/>
      <c r="EA67" s="198"/>
      <c r="EB67" s="198"/>
      <c r="EC67" s="198"/>
      <c r="ED67" s="182"/>
      <c r="EE67" s="826" t="s">
        <v>458</v>
      </c>
      <c r="EF67" s="826" t="s">
        <v>452</v>
      </c>
      <c r="EG67" s="577"/>
      <c r="EH67" s="577"/>
      <c r="EI67" s="592" t="s">
        <v>476</v>
      </c>
      <c r="EJ67" s="198"/>
      <c r="EK67" s="198"/>
      <c r="EL67" s="198"/>
      <c r="EM67" s="198"/>
      <c r="EN67" s="198"/>
      <c r="EO67" s="198"/>
      <c r="EP67" s="198"/>
      <c r="EQ67" s="198"/>
      <c r="ER67" s="198"/>
      <c r="ES67" s="182"/>
      <c r="ET67" s="826" t="s">
        <v>459</v>
      </c>
      <c r="EU67" s="826" t="s">
        <v>452</v>
      </c>
      <c r="EV67" s="577"/>
      <c r="EW67" s="577"/>
      <c r="EX67" s="592" t="s">
        <v>476</v>
      </c>
      <c r="EY67" s="198"/>
      <c r="EZ67" s="198"/>
      <c r="FA67" s="198"/>
      <c r="FB67" s="198"/>
      <c r="FC67" s="198"/>
      <c r="FD67" s="198"/>
      <c r="FE67" s="198"/>
      <c r="FF67" s="198"/>
      <c r="FG67" s="198"/>
      <c r="FH67" s="182"/>
      <c r="FI67" s="826" t="s">
        <v>460</v>
      </c>
      <c r="FJ67" s="826" t="s">
        <v>452</v>
      </c>
      <c r="FK67" s="577"/>
      <c r="FL67" s="577"/>
    </row>
    <row r="68" spans="1:168" ht="15" customHeight="1" x14ac:dyDescent="0.2">
      <c r="B68" s="832" t="s">
        <v>21</v>
      </c>
      <c r="C68" s="832"/>
      <c r="E68" s="138"/>
      <c r="F68" s="138"/>
      <c r="G68" s="138"/>
      <c r="H68" s="138"/>
      <c r="I68" s="138"/>
      <c r="J68" s="138"/>
      <c r="K68" s="138"/>
      <c r="L68" s="138"/>
      <c r="M68" s="138"/>
      <c r="N68" s="138"/>
      <c r="O68" s="51" t="s">
        <v>1</v>
      </c>
      <c r="P68" s="511" t="s">
        <v>7</v>
      </c>
      <c r="S68" s="138"/>
      <c r="T68" s="138"/>
      <c r="U68" s="138"/>
      <c r="V68" s="138"/>
      <c r="W68" s="138"/>
      <c r="X68" s="138"/>
      <c r="Y68" s="138"/>
      <c r="Z68" s="138"/>
      <c r="AA68" s="138"/>
      <c r="AB68" s="138"/>
      <c r="AC68" s="51" t="s">
        <v>1</v>
      </c>
      <c r="AD68" s="826"/>
      <c r="AE68" s="826"/>
      <c r="AH68" s="138"/>
      <c r="AI68" s="138"/>
      <c r="AJ68" s="138"/>
      <c r="AK68" s="138"/>
      <c r="AL68" s="138"/>
      <c r="AM68" s="138"/>
      <c r="AN68" s="138"/>
      <c r="AO68" s="138"/>
      <c r="AP68" s="138"/>
      <c r="AQ68" s="138"/>
      <c r="AR68" s="51" t="s">
        <v>1</v>
      </c>
      <c r="AS68" s="826"/>
      <c r="AT68" s="826"/>
      <c r="AW68" s="138"/>
      <c r="AX68" s="138"/>
      <c r="AY68" s="138"/>
      <c r="AZ68" s="138"/>
      <c r="BA68" s="138"/>
      <c r="BB68" s="138"/>
      <c r="BC68" s="138"/>
      <c r="BD68" s="138"/>
      <c r="BE68" s="138"/>
      <c r="BF68" s="138"/>
      <c r="BG68" s="51" t="s">
        <v>1</v>
      </c>
      <c r="BH68" s="826"/>
      <c r="BI68" s="826"/>
      <c r="BL68" s="138"/>
      <c r="BM68" s="138"/>
      <c r="BN68" s="138"/>
      <c r="BO68" s="138"/>
      <c r="BP68" s="138"/>
      <c r="BQ68" s="138"/>
      <c r="BR68" s="138"/>
      <c r="BS68" s="138"/>
      <c r="BT68" s="138"/>
      <c r="BU68" s="138"/>
      <c r="BV68" s="51" t="s">
        <v>1</v>
      </c>
      <c r="BW68" s="826"/>
      <c r="BX68" s="826"/>
      <c r="CA68" s="138"/>
      <c r="CB68" s="138"/>
      <c r="CC68" s="138"/>
      <c r="CD68" s="138"/>
      <c r="CE68" s="138"/>
      <c r="CF68" s="138"/>
      <c r="CG68" s="138"/>
      <c r="CH68" s="138"/>
      <c r="CI68" s="138"/>
      <c r="CJ68" s="138"/>
      <c r="CK68" s="51" t="s">
        <v>1</v>
      </c>
      <c r="CL68" s="826"/>
      <c r="CM68" s="826"/>
      <c r="CP68" s="138"/>
      <c r="CQ68" s="138"/>
      <c r="CR68" s="138"/>
      <c r="CS68" s="138"/>
      <c r="CT68" s="138"/>
      <c r="CU68" s="138"/>
      <c r="CV68" s="138"/>
      <c r="CW68" s="138"/>
      <c r="CX68" s="138"/>
      <c r="CY68" s="138"/>
      <c r="CZ68" s="51" t="s">
        <v>1</v>
      </c>
      <c r="DA68" s="826"/>
      <c r="DB68" s="826"/>
      <c r="DE68" s="138"/>
      <c r="DF68" s="138"/>
      <c r="DG68" s="138"/>
      <c r="DH68" s="138"/>
      <c r="DI68" s="138"/>
      <c r="DJ68" s="138"/>
      <c r="DK68" s="138"/>
      <c r="DL68" s="138"/>
      <c r="DM68" s="138"/>
      <c r="DN68" s="138"/>
      <c r="DO68" s="51" t="s">
        <v>1</v>
      </c>
      <c r="DP68" s="826"/>
      <c r="DQ68" s="826"/>
      <c r="DT68" s="138"/>
      <c r="DU68" s="138"/>
      <c r="DV68" s="138"/>
      <c r="DW68" s="138"/>
      <c r="DX68" s="138"/>
      <c r="DY68" s="138"/>
      <c r="DZ68" s="138"/>
      <c r="EA68" s="138"/>
      <c r="EB68" s="138"/>
      <c r="EC68" s="138"/>
      <c r="ED68" s="51" t="s">
        <v>1</v>
      </c>
      <c r="EE68" s="826"/>
      <c r="EF68" s="826"/>
      <c r="EI68" s="138"/>
      <c r="EJ68" s="138"/>
      <c r="EK68" s="138"/>
      <c r="EL68" s="138"/>
      <c r="EM68" s="138"/>
      <c r="EN68" s="138"/>
      <c r="EO68" s="138"/>
      <c r="EP68" s="138"/>
      <c r="EQ68" s="138"/>
      <c r="ER68" s="138"/>
      <c r="ES68" s="51" t="s">
        <v>1</v>
      </c>
      <c r="ET68" s="826"/>
      <c r="EU68" s="826"/>
      <c r="EX68" s="138"/>
      <c r="EY68" s="138"/>
      <c r="EZ68" s="138"/>
      <c r="FA68" s="138"/>
      <c r="FB68" s="138"/>
      <c r="FC68" s="138"/>
      <c r="FD68" s="138"/>
      <c r="FE68" s="138"/>
      <c r="FF68" s="138"/>
      <c r="FG68" s="138"/>
      <c r="FH68" s="51" t="s">
        <v>1</v>
      </c>
      <c r="FI68" s="826"/>
      <c r="FJ68" s="826"/>
    </row>
    <row r="69" spans="1:168" ht="15" customHeight="1" x14ac:dyDescent="0.2">
      <c r="B69" s="831" t="s">
        <v>2</v>
      </c>
      <c r="C69" s="831"/>
      <c r="E69" s="268"/>
      <c r="F69" s="268"/>
      <c r="G69" s="268"/>
      <c r="H69" s="268"/>
      <c r="I69" s="268"/>
      <c r="J69" s="268"/>
      <c r="K69" s="268"/>
      <c r="L69" s="268"/>
      <c r="M69" s="268"/>
      <c r="N69" s="268"/>
      <c r="O69" s="219">
        <f t="shared" ref="O69:O75" si="293">SUM(E69:N69)</f>
        <v>0</v>
      </c>
      <c r="P69" s="46" t="str">
        <f ca="1">IF(ISERROR(O69/O$76),"",O69/O$76)</f>
        <v/>
      </c>
      <c r="S69" s="247"/>
      <c r="T69" s="50"/>
      <c r="U69" s="50"/>
      <c r="V69" s="50"/>
      <c r="W69" s="50"/>
      <c r="X69" s="50"/>
      <c r="Y69" s="50"/>
      <c r="Z69" s="50"/>
      <c r="AA69" s="50"/>
      <c r="AB69" s="50"/>
      <c r="AC69" s="219">
        <f t="shared" ref="AC69:AC75" si="294">SUM(S69:AB69)</f>
        <v>0</v>
      </c>
      <c r="AD69" s="46" t="str">
        <f t="shared" ref="AD69:AD76" si="295">IF(ISERROR(S69/E69),"",(S69/E69)-1)</f>
        <v/>
      </c>
      <c r="AE69" s="46" t="str">
        <f t="shared" ref="AE69:AE76" si="296">IF(ISERROR(AC69/$O69),"",(AC69/$O69)-1)</f>
        <v/>
      </c>
      <c r="AH69" s="144">
        <f t="shared" ref="AH69:AH75" si="297">S69</f>
        <v>0</v>
      </c>
      <c r="AI69" s="278"/>
      <c r="AJ69" s="50"/>
      <c r="AK69" s="50"/>
      <c r="AL69" s="50"/>
      <c r="AM69" s="50"/>
      <c r="AN69" s="50"/>
      <c r="AO69" s="50"/>
      <c r="AP69" s="50"/>
      <c r="AQ69" s="50"/>
      <c r="AR69" s="219">
        <f t="shared" ref="AR69:AR75" si="298">SUM(AH69:AQ69)</f>
        <v>0</v>
      </c>
      <c r="AS69" s="46" t="str">
        <f t="shared" ref="AS69:AS76" si="299">IF(ISERROR(AI69/T69),"",(AI69/T69)-1)</f>
        <v/>
      </c>
      <c r="AT69" s="46" t="str">
        <f t="shared" ref="AT69:AT76" si="300">IF(ISERROR(AR69/$O69),"",(AR69/$O69)-1)</f>
        <v/>
      </c>
      <c r="AW69" s="285">
        <f t="shared" ref="AW69:AX75" si="301">AH69</f>
        <v>0</v>
      </c>
      <c r="AX69" s="286">
        <f t="shared" si="301"/>
        <v>0</v>
      </c>
      <c r="AY69" s="247"/>
      <c r="AZ69" s="50"/>
      <c r="BA69" s="50"/>
      <c r="BB69" s="50"/>
      <c r="BC69" s="50"/>
      <c r="BD69" s="50"/>
      <c r="BE69" s="50"/>
      <c r="BF69" s="50"/>
      <c r="BG69" s="219">
        <f t="shared" ref="BG69:BG75" si="302">SUM(AW69:BF69)</f>
        <v>0</v>
      </c>
      <c r="BH69" s="46" t="str">
        <f t="shared" ref="BH69:BH76" si="303">IF(ISERROR(AY69/AJ69),"",(AY69/AJ69)-1)</f>
        <v/>
      </c>
      <c r="BI69" s="46" t="str">
        <f t="shared" ref="BI69:BI76" si="304">IF(ISERROR(BG69/$O69),"",(BG69/$O69)-1)</f>
        <v/>
      </c>
      <c r="BL69" s="285">
        <f t="shared" ref="BL69:BN76" si="305">AW69</f>
        <v>0</v>
      </c>
      <c r="BM69" s="286">
        <f t="shared" si="305"/>
        <v>0</v>
      </c>
      <c r="BN69" s="286">
        <f t="shared" si="305"/>
        <v>0</v>
      </c>
      <c r="BO69" s="247"/>
      <c r="BP69" s="50"/>
      <c r="BQ69" s="50"/>
      <c r="BR69" s="50"/>
      <c r="BS69" s="50"/>
      <c r="BT69" s="50"/>
      <c r="BU69" s="50"/>
      <c r="BV69" s="219">
        <f t="shared" ref="BV69:BV75" si="306">SUM(BL69:BU69)</f>
        <v>0</v>
      </c>
      <c r="BW69" s="46" t="str">
        <f t="shared" ref="BW69:BW76" si="307">IF(ISERROR(BO69/AZ69),"",(BO69/AZ69)-1)</f>
        <v/>
      </c>
      <c r="BX69" s="46" t="str">
        <f t="shared" ref="BX69:BX76" si="308">IF(ISERROR(BV69/$O69),"",(BV69/$O69)-1)</f>
        <v/>
      </c>
      <c r="CA69" s="285">
        <f t="shared" ref="CA69:CD76" si="309">BL69</f>
        <v>0</v>
      </c>
      <c r="CB69" s="286">
        <f t="shared" si="309"/>
        <v>0</v>
      </c>
      <c r="CC69" s="286">
        <f t="shared" si="309"/>
        <v>0</v>
      </c>
      <c r="CD69" s="286">
        <f t="shared" si="309"/>
        <v>0</v>
      </c>
      <c r="CE69" s="247"/>
      <c r="CF69" s="50"/>
      <c r="CG69" s="50"/>
      <c r="CH69" s="50"/>
      <c r="CI69" s="50"/>
      <c r="CJ69" s="50"/>
      <c r="CK69" s="219">
        <f t="shared" ref="CK69:CK75" si="310">SUM(CA69:CJ69)</f>
        <v>0</v>
      </c>
      <c r="CL69" s="46" t="str">
        <f t="shared" ref="CL69:CL76" si="311">IF(ISERROR(CE69/BP69),"",(CE69/BP69)-1)</f>
        <v/>
      </c>
      <c r="CM69" s="46" t="str">
        <f t="shared" ref="CM69:CM76" si="312">IF(ISERROR(CK69/$O69),"",(CK69/$O69)-1)</f>
        <v/>
      </c>
      <c r="CP69" s="285">
        <f t="shared" ref="CP69:CT76" si="313">CA69</f>
        <v>0</v>
      </c>
      <c r="CQ69" s="286">
        <f t="shared" si="313"/>
        <v>0</v>
      </c>
      <c r="CR69" s="286">
        <f t="shared" si="313"/>
        <v>0</v>
      </c>
      <c r="CS69" s="286">
        <f t="shared" si="313"/>
        <v>0</v>
      </c>
      <c r="CT69" s="286">
        <f t="shared" si="313"/>
        <v>0</v>
      </c>
      <c r="CU69" s="247"/>
      <c r="CV69" s="50"/>
      <c r="CW69" s="50"/>
      <c r="CX69" s="50"/>
      <c r="CY69" s="50"/>
      <c r="CZ69" s="219">
        <f t="shared" ref="CZ69:CZ75" si="314">SUM(CP69:CY69)</f>
        <v>0</v>
      </c>
      <c r="DA69" s="46" t="str">
        <f t="shared" ref="DA69:DA76" si="315">IF(ISERROR(CU69/CF69),"",(CU69/CF69)-1)</f>
        <v/>
      </c>
      <c r="DB69" s="46" t="str">
        <f t="shared" ref="DB69:DB76" si="316">IF(ISERROR(CZ69/$O69),"",(CZ69/$O69)-1)</f>
        <v/>
      </c>
      <c r="DE69" s="285">
        <f t="shared" ref="DE69:DJ76" si="317">CP69</f>
        <v>0</v>
      </c>
      <c r="DF69" s="286">
        <f t="shared" si="317"/>
        <v>0</v>
      </c>
      <c r="DG69" s="286">
        <f t="shared" si="317"/>
        <v>0</v>
      </c>
      <c r="DH69" s="286">
        <f t="shared" si="317"/>
        <v>0</v>
      </c>
      <c r="DI69" s="286">
        <f t="shared" si="317"/>
        <v>0</v>
      </c>
      <c r="DJ69" s="286">
        <f t="shared" si="317"/>
        <v>0</v>
      </c>
      <c r="DK69" s="247"/>
      <c r="DL69" s="50"/>
      <c r="DM69" s="50"/>
      <c r="DN69" s="50"/>
      <c r="DO69" s="219">
        <f t="shared" ref="DO69:DO75" si="318">SUM(DE69:DN69)</f>
        <v>0</v>
      </c>
      <c r="DP69" s="46" t="str">
        <f t="shared" ref="DP69:DP76" si="319">IF(ISERROR(DK69/CV69),"",(DK69/CV69)-1)</f>
        <v/>
      </c>
      <c r="DQ69" s="46" t="str">
        <f t="shared" ref="DQ69:DQ76" si="320">IF(ISERROR(DO69/$O69),"",(DO69/$O69)-1)</f>
        <v/>
      </c>
      <c r="DT69" s="285">
        <f t="shared" ref="DT69:DZ76" si="321">DE69</f>
        <v>0</v>
      </c>
      <c r="DU69" s="286">
        <f t="shared" si="321"/>
        <v>0</v>
      </c>
      <c r="DV69" s="286">
        <f t="shared" si="321"/>
        <v>0</v>
      </c>
      <c r="DW69" s="286">
        <f t="shared" si="321"/>
        <v>0</v>
      </c>
      <c r="DX69" s="286">
        <f t="shared" si="321"/>
        <v>0</v>
      </c>
      <c r="DY69" s="286">
        <f t="shared" si="321"/>
        <v>0</v>
      </c>
      <c r="DZ69" s="286">
        <f t="shared" si="321"/>
        <v>0</v>
      </c>
      <c r="EA69" s="247"/>
      <c r="EB69" s="50"/>
      <c r="EC69" s="50"/>
      <c r="ED69" s="219">
        <f t="shared" ref="ED69:ED75" si="322">SUM(DT69:EC69)</f>
        <v>0</v>
      </c>
      <c r="EE69" s="46" t="str">
        <f t="shared" ref="EE69:EE76" si="323">IF(ISERROR(EA69/DL69),"",(EA69/DL69)-1)</f>
        <v/>
      </c>
      <c r="EF69" s="46" t="str">
        <f t="shared" ref="EF69:EF76" si="324">IF(ISERROR(ED69/$O69),"",(ED69/$O69)-1)</f>
        <v/>
      </c>
      <c r="EI69" s="285">
        <f t="shared" ref="EI69:EP76" si="325">DT69</f>
        <v>0</v>
      </c>
      <c r="EJ69" s="286">
        <f t="shared" si="325"/>
        <v>0</v>
      </c>
      <c r="EK69" s="286">
        <f t="shared" si="325"/>
        <v>0</v>
      </c>
      <c r="EL69" s="286">
        <f t="shared" si="325"/>
        <v>0</v>
      </c>
      <c r="EM69" s="286">
        <f t="shared" si="325"/>
        <v>0</v>
      </c>
      <c r="EN69" s="286">
        <f t="shared" si="325"/>
        <v>0</v>
      </c>
      <c r="EO69" s="286">
        <f t="shared" si="325"/>
        <v>0</v>
      </c>
      <c r="EP69" s="286">
        <f t="shared" si="325"/>
        <v>0</v>
      </c>
      <c r="EQ69" s="247"/>
      <c r="ER69" s="50"/>
      <c r="ES69" s="219">
        <f t="shared" ref="ES69:ES75" si="326">SUM(EI69:ER69)</f>
        <v>0</v>
      </c>
      <c r="ET69" s="46" t="str">
        <f t="shared" ref="ET69:ET76" si="327">IF(ISERROR(EQ69/EB69),"",(EQ69/EB69)-1)</f>
        <v/>
      </c>
      <c r="EU69" s="46" t="str">
        <f t="shared" ref="EU69:EU76" si="328">IF(ISERROR(ES69/$O69),"",(ES69/$O69)-1)</f>
        <v/>
      </c>
      <c r="EX69" s="285">
        <f t="shared" ref="EX69:FF76" si="329">EI69</f>
        <v>0</v>
      </c>
      <c r="EY69" s="286">
        <f t="shared" si="329"/>
        <v>0</v>
      </c>
      <c r="EZ69" s="286">
        <f t="shared" si="329"/>
        <v>0</v>
      </c>
      <c r="FA69" s="286">
        <f t="shared" si="329"/>
        <v>0</v>
      </c>
      <c r="FB69" s="286">
        <f t="shared" si="329"/>
        <v>0</v>
      </c>
      <c r="FC69" s="286">
        <f t="shared" si="329"/>
        <v>0</v>
      </c>
      <c r="FD69" s="286">
        <f t="shared" si="329"/>
        <v>0</v>
      </c>
      <c r="FE69" s="286">
        <f t="shared" si="329"/>
        <v>0</v>
      </c>
      <c r="FF69" s="286">
        <f t="shared" si="329"/>
        <v>0</v>
      </c>
      <c r="FG69" s="247"/>
      <c r="FH69" s="219">
        <f t="shared" ref="FH69:FH75" si="330">SUM(EX69:FG69)</f>
        <v>0</v>
      </c>
      <c r="FI69" s="46" t="str">
        <f t="shared" ref="FI69:FI76" si="331">IF(ISERROR(FG69/ER69),"",(FG69/ER69)-1)</f>
        <v/>
      </c>
      <c r="FJ69" s="46" t="str">
        <f t="shared" ref="FJ69:FJ76" si="332">IF(ISERROR(FH69/$O69),"",(FH69/$O69)-1)</f>
        <v/>
      </c>
    </row>
    <row r="70" spans="1:168" ht="15" customHeight="1" x14ac:dyDescent="0.2">
      <c r="B70" s="830" t="s">
        <v>3</v>
      </c>
      <c r="C70" s="830"/>
      <c r="E70" s="269"/>
      <c r="F70" s="269"/>
      <c r="G70" s="269"/>
      <c r="H70" s="269"/>
      <c r="I70" s="269"/>
      <c r="J70" s="269"/>
      <c r="K70" s="269"/>
      <c r="L70" s="269"/>
      <c r="M70" s="269"/>
      <c r="N70" s="269"/>
      <c r="O70" s="4">
        <f t="shared" si="293"/>
        <v>0</v>
      </c>
      <c r="P70" s="46" t="str">
        <f t="shared" ref="P70:P76" ca="1" si="333">IF(ISERROR(O70/O$76),"",O70/O$76)</f>
        <v/>
      </c>
      <c r="S70" s="246"/>
      <c r="T70" s="32"/>
      <c r="U70" s="32"/>
      <c r="V70" s="32"/>
      <c r="W70" s="32"/>
      <c r="X70" s="32"/>
      <c r="Y70" s="32"/>
      <c r="Z70" s="32"/>
      <c r="AA70" s="32"/>
      <c r="AB70" s="32"/>
      <c r="AC70" s="4">
        <f t="shared" si="294"/>
        <v>0</v>
      </c>
      <c r="AD70" s="46" t="str">
        <f t="shared" si="295"/>
        <v/>
      </c>
      <c r="AE70" s="46" t="str">
        <f t="shared" si="296"/>
        <v/>
      </c>
      <c r="AH70" s="145">
        <f t="shared" si="297"/>
        <v>0</v>
      </c>
      <c r="AI70" s="279"/>
      <c r="AJ70" s="32"/>
      <c r="AK70" s="32"/>
      <c r="AL70" s="32"/>
      <c r="AM70" s="32"/>
      <c r="AN70" s="32"/>
      <c r="AO70" s="32"/>
      <c r="AP70" s="32"/>
      <c r="AQ70" s="32"/>
      <c r="AR70" s="4">
        <f t="shared" si="298"/>
        <v>0</v>
      </c>
      <c r="AS70" s="46" t="str">
        <f t="shared" si="299"/>
        <v/>
      </c>
      <c r="AT70" s="46" t="str">
        <f t="shared" si="300"/>
        <v/>
      </c>
      <c r="AW70" s="287">
        <f t="shared" si="301"/>
        <v>0</v>
      </c>
      <c r="AX70" s="288">
        <f t="shared" si="301"/>
        <v>0</v>
      </c>
      <c r="AY70" s="246"/>
      <c r="AZ70" s="32"/>
      <c r="BA70" s="32"/>
      <c r="BB70" s="32"/>
      <c r="BC70" s="32"/>
      <c r="BD70" s="32"/>
      <c r="BE70" s="32"/>
      <c r="BF70" s="32"/>
      <c r="BG70" s="4">
        <f t="shared" si="302"/>
        <v>0</v>
      </c>
      <c r="BH70" s="46" t="str">
        <f t="shared" si="303"/>
        <v/>
      </c>
      <c r="BI70" s="46" t="str">
        <f t="shared" si="304"/>
        <v/>
      </c>
      <c r="BL70" s="287">
        <f t="shared" si="305"/>
        <v>0</v>
      </c>
      <c r="BM70" s="288">
        <f t="shared" si="305"/>
        <v>0</v>
      </c>
      <c r="BN70" s="288">
        <f t="shared" si="305"/>
        <v>0</v>
      </c>
      <c r="BO70" s="246"/>
      <c r="BP70" s="32"/>
      <c r="BQ70" s="32"/>
      <c r="BR70" s="32"/>
      <c r="BS70" s="32"/>
      <c r="BT70" s="32"/>
      <c r="BU70" s="32"/>
      <c r="BV70" s="4">
        <f t="shared" si="306"/>
        <v>0</v>
      </c>
      <c r="BW70" s="46" t="str">
        <f t="shared" si="307"/>
        <v/>
      </c>
      <c r="BX70" s="46" t="str">
        <f t="shared" si="308"/>
        <v/>
      </c>
      <c r="CA70" s="287">
        <f t="shared" si="309"/>
        <v>0</v>
      </c>
      <c r="CB70" s="288">
        <f t="shared" si="309"/>
        <v>0</v>
      </c>
      <c r="CC70" s="288">
        <f t="shared" si="309"/>
        <v>0</v>
      </c>
      <c r="CD70" s="288">
        <f t="shared" si="309"/>
        <v>0</v>
      </c>
      <c r="CE70" s="246"/>
      <c r="CF70" s="32"/>
      <c r="CG70" s="32"/>
      <c r="CH70" s="32"/>
      <c r="CI70" s="32"/>
      <c r="CJ70" s="32"/>
      <c r="CK70" s="4">
        <f t="shared" si="310"/>
        <v>0</v>
      </c>
      <c r="CL70" s="46" t="str">
        <f t="shared" si="311"/>
        <v/>
      </c>
      <c r="CM70" s="46" t="str">
        <f t="shared" si="312"/>
        <v/>
      </c>
      <c r="CP70" s="287">
        <f t="shared" si="313"/>
        <v>0</v>
      </c>
      <c r="CQ70" s="288">
        <f t="shared" si="313"/>
        <v>0</v>
      </c>
      <c r="CR70" s="288">
        <f t="shared" si="313"/>
        <v>0</v>
      </c>
      <c r="CS70" s="288">
        <f t="shared" si="313"/>
        <v>0</v>
      </c>
      <c r="CT70" s="288">
        <f t="shared" si="313"/>
        <v>0</v>
      </c>
      <c r="CU70" s="246"/>
      <c r="CV70" s="32"/>
      <c r="CW70" s="32"/>
      <c r="CX70" s="32"/>
      <c r="CY70" s="32"/>
      <c r="CZ70" s="4">
        <f t="shared" si="314"/>
        <v>0</v>
      </c>
      <c r="DA70" s="46" t="str">
        <f t="shared" si="315"/>
        <v/>
      </c>
      <c r="DB70" s="46" t="str">
        <f t="shared" si="316"/>
        <v/>
      </c>
      <c r="DE70" s="287">
        <f t="shared" si="317"/>
        <v>0</v>
      </c>
      <c r="DF70" s="288">
        <f t="shared" si="317"/>
        <v>0</v>
      </c>
      <c r="DG70" s="288">
        <f t="shared" si="317"/>
        <v>0</v>
      </c>
      <c r="DH70" s="288">
        <f t="shared" si="317"/>
        <v>0</v>
      </c>
      <c r="DI70" s="288">
        <f t="shared" si="317"/>
        <v>0</v>
      </c>
      <c r="DJ70" s="288">
        <f t="shared" si="317"/>
        <v>0</v>
      </c>
      <c r="DK70" s="246"/>
      <c r="DL70" s="32"/>
      <c r="DM70" s="32"/>
      <c r="DN70" s="32"/>
      <c r="DO70" s="4">
        <f t="shared" si="318"/>
        <v>0</v>
      </c>
      <c r="DP70" s="46" t="str">
        <f t="shared" si="319"/>
        <v/>
      </c>
      <c r="DQ70" s="46" t="str">
        <f t="shared" si="320"/>
        <v/>
      </c>
      <c r="DT70" s="287">
        <f t="shared" si="321"/>
        <v>0</v>
      </c>
      <c r="DU70" s="288">
        <f t="shared" si="321"/>
        <v>0</v>
      </c>
      <c r="DV70" s="288">
        <f t="shared" si="321"/>
        <v>0</v>
      </c>
      <c r="DW70" s="288">
        <f t="shared" si="321"/>
        <v>0</v>
      </c>
      <c r="DX70" s="288">
        <f t="shared" si="321"/>
        <v>0</v>
      </c>
      <c r="DY70" s="288">
        <f t="shared" si="321"/>
        <v>0</v>
      </c>
      <c r="DZ70" s="288">
        <f t="shared" si="321"/>
        <v>0</v>
      </c>
      <c r="EA70" s="246"/>
      <c r="EB70" s="32"/>
      <c r="EC70" s="32"/>
      <c r="ED70" s="4">
        <f t="shared" si="322"/>
        <v>0</v>
      </c>
      <c r="EE70" s="46" t="str">
        <f t="shared" si="323"/>
        <v/>
      </c>
      <c r="EF70" s="46" t="str">
        <f t="shared" si="324"/>
        <v/>
      </c>
      <c r="EI70" s="287">
        <f t="shared" si="325"/>
        <v>0</v>
      </c>
      <c r="EJ70" s="288">
        <f t="shared" si="325"/>
        <v>0</v>
      </c>
      <c r="EK70" s="288">
        <f t="shared" si="325"/>
        <v>0</v>
      </c>
      <c r="EL70" s="288">
        <f t="shared" si="325"/>
        <v>0</v>
      </c>
      <c r="EM70" s="288">
        <f t="shared" si="325"/>
        <v>0</v>
      </c>
      <c r="EN70" s="288">
        <f t="shared" si="325"/>
        <v>0</v>
      </c>
      <c r="EO70" s="288">
        <f t="shared" si="325"/>
        <v>0</v>
      </c>
      <c r="EP70" s="288">
        <f t="shared" si="325"/>
        <v>0</v>
      </c>
      <c r="EQ70" s="246"/>
      <c r="ER70" s="32"/>
      <c r="ES70" s="4">
        <f t="shared" si="326"/>
        <v>0</v>
      </c>
      <c r="ET70" s="46" t="str">
        <f t="shared" si="327"/>
        <v/>
      </c>
      <c r="EU70" s="46" t="str">
        <f t="shared" si="328"/>
        <v/>
      </c>
      <c r="EX70" s="287">
        <f t="shared" si="329"/>
        <v>0</v>
      </c>
      <c r="EY70" s="288">
        <f t="shared" si="329"/>
        <v>0</v>
      </c>
      <c r="EZ70" s="288">
        <f t="shared" si="329"/>
        <v>0</v>
      </c>
      <c r="FA70" s="288">
        <f t="shared" si="329"/>
        <v>0</v>
      </c>
      <c r="FB70" s="288">
        <f t="shared" si="329"/>
        <v>0</v>
      </c>
      <c r="FC70" s="288">
        <f t="shared" si="329"/>
        <v>0</v>
      </c>
      <c r="FD70" s="288">
        <f t="shared" si="329"/>
        <v>0</v>
      </c>
      <c r="FE70" s="288">
        <f t="shared" si="329"/>
        <v>0</v>
      </c>
      <c r="FF70" s="288">
        <f t="shared" si="329"/>
        <v>0</v>
      </c>
      <c r="FG70" s="246"/>
      <c r="FH70" s="4">
        <f t="shared" si="330"/>
        <v>0</v>
      </c>
      <c r="FI70" s="46" t="str">
        <f t="shared" si="331"/>
        <v/>
      </c>
      <c r="FJ70" s="46" t="str">
        <f t="shared" si="332"/>
        <v/>
      </c>
    </row>
    <row r="71" spans="1:168" ht="15" customHeight="1" x14ac:dyDescent="0.2">
      <c r="B71" s="830" t="s">
        <v>198</v>
      </c>
      <c r="C71" s="830"/>
      <c r="E71" s="269"/>
      <c r="F71" s="269"/>
      <c r="G71" s="269"/>
      <c r="H71" s="269"/>
      <c r="I71" s="269"/>
      <c r="J71" s="269"/>
      <c r="K71" s="269"/>
      <c r="L71" s="269"/>
      <c r="M71" s="269"/>
      <c r="N71" s="269"/>
      <c r="O71" s="4">
        <f t="shared" si="293"/>
        <v>0</v>
      </c>
      <c r="P71" s="46" t="str">
        <f t="shared" ca="1" si="333"/>
        <v/>
      </c>
      <c r="S71" s="246"/>
      <c r="T71" s="32"/>
      <c r="U71" s="32"/>
      <c r="V71" s="32"/>
      <c r="W71" s="32"/>
      <c r="X71" s="32"/>
      <c r="Y71" s="32"/>
      <c r="Z71" s="32"/>
      <c r="AA71" s="32"/>
      <c r="AB71" s="32"/>
      <c r="AC71" s="4">
        <f t="shared" si="294"/>
        <v>0</v>
      </c>
      <c r="AD71" s="46" t="str">
        <f t="shared" si="295"/>
        <v/>
      </c>
      <c r="AE71" s="46" t="str">
        <f t="shared" si="296"/>
        <v/>
      </c>
      <c r="AH71" s="145">
        <f t="shared" si="297"/>
        <v>0</v>
      </c>
      <c r="AI71" s="279"/>
      <c r="AJ71" s="32"/>
      <c r="AK71" s="32"/>
      <c r="AL71" s="32"/>
      <c r="AM71" s="32"/>
      <c r="AN71" s="32"/>
      <c r="AO71" s="32"/>
      <c r="AP71" s="32"/>
      <c r="AQ71" s="32"/>
      <c r="AR71" s="4">
        <f t="shared" si="298"/>
        <v>0</v>
      </c>
      <c r="AS71" s="46" t="str">
        <f t="shared" si="299"/>
        <v/>
      </c>
      <c r="AT71" s="46" t="str">
        <f t="shared" si="300"/>
        <v/>
      </c>
      <c r="AW71" s="287">
        <f t="shared" si="301"/>
        <v>0</v>
      </c>
      <c r="AX71" s="288">
        <f t="shared" si="301"/>
        <v>0</v>
      </c>
      <c r="AY71" s="246"/>
      <c r="AZ71" s="32"/>
      <c r="BA71" s="32"/>
      <c r="BB71" s="32"/>
      <c r="BC71" s="32"/>
      <c r="BD71" s="32"/>
      <c r="BE71" s="32"/>
      <c r="BF71" s="32"/>
      <c r="BG71" s="4">
        <f t="shared" si="302"/>
        <v>0</v>
      </c>
      <c r="BH71" s="46" t="str">
        <f t="shared" si="303"/>
        <v/>
      </c>
      <c r="BI71" s="46" t="str">
        <f t="shared" si="304"/>
        <v/>
      </c>
      <c r="BL71" s="287">
        <f t="shared" si="305"/>
        <v>0</v>
      </c>
      <c r="BM71" s="288">
        <f t="shared" si="305"/>
        <v>0</v>
      </c>
      <c r="BN71" s="288">
        <f t="shared" si="305"/>
        <v>0</v>
      </c>
      <c r="BO71" s="246"/>
      <c r="BP71" s="32"/>
      <c r="BQ71" s="32"/>
      <c r="BR71" s="32"/>
      <c r="BS71" s="32"/>
      <c r="BT71" s="32"/>
      <c r="BU71" s="32"/>
      <c r="BV71" s="4">
        <f t="shared" si="306"/>
        <v>0</v>
      </c>
      <c r="BW71" s="46" t="str">
        <f t="shared" si="307"/>
        <v/>
      </c>
      <c r="BX71" s="46" t="str">
        <f t="shared" si="308"/>
        <v/>
      </c>
      <c r="CA71" s="287">
        <f t="shared" si="309"/>
        <v>0</v>
      </c>
      <c r="CB71" s="288">
        <f t="shared" si="309"/>
        <v>0</v>
      </c>
      <c r="CC71" s="288">
        <f t="shared" si="309"/>
        <v>0</v>
      </c>
      <c r="CD71" s="288">
        <f t="shared" si="309"/>
        <v>0</v>
      </c>
      <c r="CE71" s="246"/>
      <c r="CF71" s="32"/>
      <c r="CG71" s="32"/>
      <c r="CH71" s="32"/>
      <c r="CI71" s="32"/>
      <c r="CJ71" s="32"/>
      <c r="CK71" s="4">
        <f t="shared" si="310"/>
        <v>0</v>
      </c>
      <c r="CL71" s="46" t="str">
        <f t="shared" si="311"/>
        <v/>
      </c>
      <c r="CM71" s="46" t="str">
        <f t="shared" si="312"/>
        <v/>
      </c>
      <c r="CP71" s="287">
        <f t="shared" si="313"/>
        <v>0</v>
      </c>
      <c r="CQ71" s="288">
        <f t="shared" si="313"/>
        <v>0</v>
      </c>
      <c r="CR71" s="288">
        <f t="shared" si="313"/>
        <v>0</v>
      </c>
      <c r="CS71" s="288">
        <f t="shared" si="313"/>
        <v>0</v>
      </c>
      <c r="CT71" s="288">
        <f t="shared" si="313"/>
        <v>0</v>
      </c>
      <c r="CU71" s="246"/>
      <c r="CV71" s="32"/>
      <c r="CW71" s="32"/>
      <c r="CX71" s="32"/>
      <c r="CY71" s="32"/>
      <c r="CZ71" s="4">
        <f t="shared" si="314"/>
        <v>0</v>
      </c>
      <c r="DA71" s="46" t="str">
        <f t="shared" si="315"/>
        <v/>
      </c>
      <c r="DB71" s="46" t="str">
        <f t="shared" si="316"/>
        <v/>
      </c>
      <c r="DE71" s="287">
        <f t="shared" si="317"/>
        <v>0</v>
      </c>
      <c r="DF71" s="288">
        <f t="shared" si="317"/>
        <v>0</v>
      </c>
      <c r="DG71" s="288">
        <f t="shared" si="317"/>
        <v>0</v>
      </c>
      <c r="DH71" s="288">
        <f t="shared" si="317"/>
        <v>0</v>
      </c>
      <c r="DI71" s="288">
        <f t="shared" si="317"/>
        <v>0</v>
      </c>
      <c r="DJ71" s="288">
        <f t="shared" si="317"/>
        <v>0</v>
      </c>
      <c r="DK71" s="246"/>
      <c r="DL71" s="32"/>
      <c r="DM71" s="32"/>
      <c r="DN71" s="32"/>
      <c r="DO71" s="4">
        <f t="shared" si="318"/>
        <v>0</v>
      </c>
      <c r="DP71" s="46" t="str">
        <f t="shared" si="319"/>
        <v/>
      </c>
      <c r="DQ71" s="46" t="str">
        <f t="shared" si="320"/>
        <v/>
      </c>
      <c r="DT71" s="287">
        <f t="shared" si="321"/>
        <v>0</v>
      </c>
      <c r="DU71" s="288">
        <f t="shared" si="321"/>
        <v>0</v>
      </c>
      <c r="DV71" s="288">
        <f t="shared" si="321"/>
        <v>0</v>
      </c>
      <c r="DW71" s="288">
        <f t="shared" si="321"/>
        <v>0</v>
      </c>
      <c r="DX71" s="288">
        <f t="shared" si="321"/>
        <v>0</v>
      </c>
      <c r="DY71" s="288">
        <f t="shared" si="321"/>
        <v>0</v>
      </c>
      <c r="DZ71" s="288">
        <f t="shared" si="321"/>
        <v>0</v>
      </c>
      <c r="EA71" s="246"/>
      <c r="EB71" s="32"/>
      <c r="EC71" s="32"/>
      <c r="ED71" s="4">
        <f t="shared" si="322"/>
        <v>0</v>
      </c>
      <c r="EE71" s="46" t="str">
        <f t="shared" si="323"/>
        <v/>
      </c>
      <c r="EF71" s="46" t="str">
        <f t="shared" si="324"/>
        <v/>
      </c>
      <c r="EI71" s="287">
        <f t="shared" si="325"/>
        <v>0</v>
      </c>
      <c r="EJ71" s="288">
        <f t="shared" si="325"/>
        <v>0</v>
      </c>
      <c r="EK71" s="288">
        <f t="shared" si="325"/>
        <v>0</v>
      </c>
      <c r="EL71" s="288">
        <f t="shared" si="325"/>
        <v>0</v>
      </c>
      <c r="EM71" s="288">
        <f t="shared" si="325"/>
        <v>0</v>
      </c>
      <c r="EN71" s="288">
        <f t="shared" si="325"/>
        <v>0</v>
      </c>
      <c r="EO71" s="288">
        <f t="shared" si="325"/>
        <v>0</v>
      </c>
      <c r="EP71" s="288">
        <f t="shared" si="325"/>
        <v>0</v>
      </c>
      <c r="EQ71" s="246"/>
      <c r="ER71" s="32"/>
      <c r="ES71" s="4">
        <f t="shared" si="326"/>
        <v>0</v>
      </c>
      <c r="ET71" s="46" t="str">
        <f t="shared" si="327"/>
        <v/>
      </c>
      <c r="EU71" s="46" t="str">
        <f t="shared" si="328"/>
        <v/>
      </c>
      <c r="EX71" s="287">
        <f t="shared" si="329"/>
        <v>0</v>
      </c>
      <c r="EY71" s="288">
        <f t="shared" si="329"/>
        <v>0</v>
      </c>
      <c r="EZ71" s="288">
        <f t="shared" si="329"/>
        <v>0</v>
      </c>
      <c r="FA71" s="288">
        <f t="shared" si="329"/>
        <v>0</v>
      </c>
      <c r="FB71" s="288">
        <f t="shared" si="329"/>
        <v>0</v>
      </c>
      <c r="FC71" s="288">
        <f t="shared" si="329"/>
        <v>0</v>
      </c>
      <c r="FD71" s="288">
        <f t="shared" si="329"/>
        <v>0</v>
      </c>
      <c r="FE71" s="288">
        <f t="shared" si="329"/>
        <v>0</v>
      </c>
      <c r="FF71" s="288">
        <f t="shared" si="329"/>
        <v>0</v>
      </c>
      <c r="FG71" s="246"/>
      <c r="FH71" s="4">
        <f t="shared" si="330"/>
        <v>0</v>
      </c>
      <c r="FI71" s="46" t="str">
        <f t="shared" si="331"/>
        <v/>
      </c>
      <c r="FJ71" s="46" t="str">
        <f t="shared" si="332"/>
        <v/>
      </c>
    </row>
    <row r="72" spans="1:168" ht="15" customHeight="1" x14ac:dyDescent="0.2">
      <c r="B72" s="830" t="s">
        <v>4</v>
      </c>
      <c r="C72" s="830"/>
      <c r="E72" s="269"/>
      <c r="F72" s="269"/>
      <c r="G72" s="269"/>
      <c r="H72" s="269"/>
      <c r="I72" s="269"/>
      <c r="J72" s="269"/>
      <c r="K72" s="269"/>
      <c r="L72" s="269"/>
      <c r="M72" s="269"/>
      <c r="N72" s="269"/>
      <c r="O72" s="4">
        <f t="shared" si="293"/>
        <v>0</v>
      </c>
      <c r="P72" s="46" t="str">
        <f t="shared" ca="1" si="333"/>
        <v/>
      </c>
      <c r="S72" s="246"/>
      <c r="T72" s="32"/>
      <c r="U72" s="32"/>
      <c r="V72" s="32"/>
      <c r="W72" s="32"/>
      <c r="X72" s="32"/>
      <c r="Y72" s="32"/>
      <c r="Z72" s="32"/>
      <c r="AA72" s="32"/>
      <c r="AB72" s="32"/>
      <c r="AC72" s="4">
        <f t="shared" si="294"/>
        <v>0</v>
      </c>
      <c r="AD72" s="46" t="str">
        <f t="shared" si="295"/>
        <v/>
      </c>
      <c r="AE72" s="46" t="str">
        <f t="shared" si="296"/>
        <v/>
      </c>
      <c r="AH72" s="4">
        <f t="shared" si="297"/>
        <v>0</v>
      </c>
      <c r="AI72" s="279"/>
      <c r="AJ72" s="32"/>
      <c r="AK72" s="32"/>
      <c r="AL72" s="32"/>
      <c r="AM72" s="32"/>
      <c r="AN72" s="32"/>
      <c r="AO72" s="32"/>
      <c r="AP72" s="32"/>
      <c r="AQ72" s="32"/>
      <c r="AR72" s="4">
        <f t="shared" si="298"/>
        <v>0</v>
      </c>
      <c r="AS72" s="46" t="str">
        <f t="shared" si="299"/>
        <v/>
      </c>
      <c r="AT72" s="46" t="str">
        <f t="shared" si="300"/>
        <v/>
      </c>
      <c r="AW72" s="289">
        <f t="shared" si="301"/>
        <v>0</v>
      </c>
      <c r="AX72" s="288">
        <f t="shared" si="301"/>
        <v>0</v>
      </c>
      <c r="AY72" s="246"/>
      <c r="AZ72" s="32"/>
      <c r="BA72" s="32"/>
      <c r="BB72" s="32"/>
      <c r="BC72" s="32"/>
      <c r="BD72" s="32"/>
      <c r="BE72" s="32"/>
      <c r="BF72" s="32"/>
      <c r="BG72" s="4">
        <f t="shared" si="302"/>
        <v>0</v>
      </c>
      <c r="BH72" s="46" t="str">
        <f t="shared" si="303"/>
        <v/>
      </c>
      <c r="BI72" s="46" t="str">
        <f t="shared" si="304"/>
        <v/>
      </c>
      <c r="BL72" s="289">
        <f t="shared" si="305"/>
        <v>0</v>
      </c>
      <c r="BM72" s="288">
        <f t="shared" si="305"/>
        <v>0</v>
      </c>
      <c r="BN72" s="288">
        <f t="shared" si="305"/>
        <v>0</v>
      </c>
      <c r="BO72" s="246"/>
      <c r="BP72" s="32"/>
      <c r="BQ72" s="32"/>
      <c r="BR72" s="32"/>
      <c r="BS72" s="32"/>
      <c r="BT72" s="32"/>
      <c r="BU72" s="32"/>
      <c r="BV72" s="4">
        <f t="shared" si="306"/>
        <v>0</v>
      </c>
      <c r="BW72" s="46" t="str">
        <f t="shared" si="307"/>
        <v/>
      </c>
      <c r="BX72" s="46" t="str">
        <f t="shared" si="308"/>
        <v/>
      </c>
      <c r="CA72" s="289">
        <f t="shared" si="309"/>
        <v>0</v>
      </c>
      <c r="CB72" s="288">
        <f t="shared" si="309"/>
        <v>0</v>
      </c>
      <c r="CC72" s="288">
        <f t="shared" si="309"/>
        <v>0</v>
      </c>
      <c r="CD72" s="288">
        <f t="shared" si="309"/>
        <v>0</v>
      </c>
      <c r="CE72" s="246"/>
      <c r="CF72" s="32"/>
      <c r="CG72" s="32"/>
      <c r="CH72" s="32"/>
      <c r="CI72" s="32"/>
      <c r="CJ72" s="32"/>
      <c r="CK72" s="4">
        <f t="shared" si="310"/>
        <v>0</v>
      </c>
      <c r="CL72" s="46" t="str">
        <f t="shared" si="311"/>
        <v/>
      </c>
      <c r="CM72" s="46" t="str">
        <f t="shared" si="312"/>
        <v/>
      </c>
      <c r="CP72" s="289">
        <f t="shared" si="313"/>
        <v>0</v>
      </c>
      <c r="CQ72" s="288">
        <f t="shared" si="313"/>
        <v>0</v>
      </c>
      <c r="CR72" s="288">
        <f t="shared" si="313"/>
        <v>0</v>
      </c>
      <c r="CS72" s="288">
        <f t="shared" si="313"/>
        <v>0</v>
      </c>
      <c r="CT72" s="288">
        <f t="shared" si="313"/>
        <v>0</v>
      </c>
      <c r="CU72" s="246"/>
      <c r="CV72" s="32"/>
      <c r="CW72" s="32"/>
      <c r="CX72" s="32"/>
      <c r="CY72" s="32"/>
      <c r="CZ72" s="4">
        <f t="shared" si="314"/>
        <v>0</v>
      </c>
      <c r="DA72" s="46" t="str">
        <f t="shared" si="315"/>
        <v/>
      </c>
      <c r="DB72" s="46" t="str">
        <f t="shared" si="316"/>
        <v/>
      </c>
      <c r="DE72" s="289">
        <f t="shared" si="317"/>
        <v>0</v>
      </c>
      <c r="DF72" s="288">
        <f t="shared" si="317"/>
        <v>0</v>
      </c>
      <c r="DG72" s="288">
        <f t="shared" si="317"/>
        <v>0</v>
      </c>
      <c r="DH72" s="288">
        <f t="shared" si="317"/>
        <v>0</v>
      </c>
      <c r="DI72" s="288">
        <f t="shared" si="317"/>
        <v>0</v>
      </c>
      <c r="DJ72" s="288">
        <f t="shared" si="317"/>
        <v>0</v>
      </c>
      <c r="DK72" s="246"/>
      <c r="DL72" s="32"/>
      <c r="DM72" s="32"/>
      <c r="DN72" s="32"/>
      <c r="DO72" s="4">
        <f t="shared" si="318"/>
        <v>0</v>
      </c>
      <c r="DP72" s="46" t="str">
        <f t="shared" si="319"/>
        <v/>
      </c>
      <c r="DQ72" s="46" t="str">
        <f t="shared" si="320"/>
        <v/>
      </c>
      <c r="DT72" s="289">
        <f t="shared" si="321"/>
        <v>0</v>
      </c>
      <c r="DU72" s="288">
        <f t="shared" si="321"/>
        <v>0</v>
      </c>
      <c r="DV72" s="288">
        <f t="shared" si="321"/>
        <v>0</v>
      </c>
      <c r="DW72" s="288">
        <f t="shared" si="321"/>
        <v>0</v>
      </c>
      <c r="DX72" s="288">
        <f t="shared" si="321"/>
        <v>0</v>
      </c>
      <c r="DY72" s="288">
        <f t="shared" si="321"/>
        <v>0</v>
      </c>
      <c r="DZ72" s="288">
        <f t="shared" si="321"/>
        <v>0</v>
      </c>
      <c r="EA72" s="246"/>
      <c r="EB72" s="32"/>
      <c r="EC72" s="32"/>
      <c r="ED72" s="4">
        <f t="shared" si="322"/>
        <v>0</v>
      </c>
      <c r="EE72" s="46" t="str">
        <f t="shared" si="323"/>
        <v/>
      </c>
      <c r="EF72" s="46" t="str">
        <f t="shared" si="324"/>
        <v/>
      </c>
      <c r="EI72" s="289">
        <f t="shared" si="325"/>
        <v>0</v>
      </c>
      <c r="EJ72" s="288">
        <f t="shared" si="325"/>
        <v>0</v>
      </c>
      <c r="EK72" s="288">
        <f t="shared" si="325"/>
        <v>0</v>
      </c>
      <c r="EL72" s="288">
        <f t="shared" si="325"/>
        <v>0</v>
      </c>
      <c r="EM72" s="288">
        <f t="shared" si="325"/>
        <v>0</v>
      </c>
      <c r="EN72" s="288">
        <f t="shared" si="325"/>
        <v>0</v>
      </c>
      <c r="EO72" s="288">
        <f t="shared" si="325"/>
        <v>0</v>
      </c>
      <c r="EP72" s="288">
        <f t="shared" si="325"/>
        <v>0</v>
      </c>
      <c r="EQ72" s="246"/>
      <c r="ER72" s="32"/>
      <c r="ES72" s="4">
        <f t="shared" si="326"/>
        <v>0</v>
      </c>
      <c r="ET72" s="46" t="str">
        <f t="shared" si="327"/>
        <v/>
      </c>
      <c r="EU72" s="46" t="str">
        <f t="shared" si="328"/>
        <v/>
      </c>
      <c r="EX72" s="289">
        <f t="shared" si="329"/>
        <v>0</v>
      </c>
      <c r="EY72" s="288">
        <f t="shared" si="329"/>
        <v>0</v>
      </c>
      <c r="EZ72" s="288">
        <f t="shared" si="329"/>
        <v>0</v>
      </c>
      <c r="FA72" s="288">
        <f t="shared" si="329"/>
        <v>0</v>
      </c>
      <c r="FB72" s="288">
        <f t="shared" si="329"/>
        <v>0</v>
      </c>
      <c r="FC72" s="288">
        <f t="shared" si="329"/>
        <v>0</v>
      </c>
      <c r="FD72" s="288">
        <f t="shared" si="329"/>
        <v>0</v>
      </c>
      <c r="FE72" s="288">
        <f t="shared" si="329"/>
        <v>0</v>
      </c>
      <c r="FF72" s="288">
        <f t="shared" si="329"/>
        <v>0</v>
      </c>
      <c r="FG72" s="246"/>
      <c r="FH72" s="4">
        <f t="shared" si="330"/>
        <v>0</v>
      </c>
      <c r="FI72" s="46" t="str">
        <f t="shared" si="331"/>
        <v/>
      </c>
      <c r="FJ72" s="46" t="str">
        <f t="shared" si="332"/>
        <v/>
      </c>
    </row>
    <row r="73" spans="1:168" ht="15" customHeight="1" x14ac:dyDescent="0.2">
      <c r="B73" s="830" t="s">
        <v>6</v>
      </c>
      <c r="C73" s="830"/>
      <c r="E73" s="269"/>
      <c r="F73" s="269"/>
      <c r="G73" s="269"/>
      <c r="H73" s="269"/>
      <c r="I73" s="269"/>
      <c r="J73" s="269"/>
      <c r="K73" s="269"/>
      <c r="L73" s="269"/>
      <c r="M73" s="269"/>
      <c r="N73" s="269"/>
      <c r="O73" s="4">
        <f t="shared" si="293"/>
        <v>0</v>
      </c>
      <c r="P73" s="46" t="str">
        <f t="shared" ca="1" si="333"/>
        <v/>
      </c>
      <c r="S73" s="246"/>
      <c r="T73" s="32"/>
      <c r="U73" s="32"/>
      <c r="V73" s="32"/>
      <c r="W73" s="32"/>
      <c r="X73" s="32"/>
      <c r="Y73" s="32"/>
      <c r="Z73" s="32"/>
      <c r="AA73" s="32"/>
      <c r="AB73" s="32"/>
      <c r="AC73" s="4">
        <f t="shared" si="294"/>
        <v>0</v>
      </c>
      <c r="AD73" s="46" t="str">
        <f t="shared" si="295"/>
        <v/>
      </c>
      <c r="AE73" s="46" t="str">
        <f t="shared" si="296"/>
        <v/>
      </c>
      <c r="AH73" s="4">
        <f t="shared" si="297"/>
        <v>0</v>
      </c>
      <c r="AI73" s="279"/>
      <c r="AJ73" s="32"/>
      <c r="AK73" s="32"/>
      <c r="AL73" s="32"/>
      <c r="AM73" s="32"/>
      <c r="AN73" s="32"/>
      <c r="AO73" s="32"/>
      <c r="AP73" s="32"/>
      <c r="AQ73" s="32"/>
      <c r="AR73" s="4">
        <f t="shared" si="298"/>
        <v>0</v>
      </c>
      <c r="AS73" s="46" t="str">
        <f t="shared" si="299"/>
        <v/>
      </c>
      <c r="AT73" s="46" t="str">
        <f t="shared" si="300"/>
        <v/>
      </c>
      <c r="AW73" s="289">
        <f t="shared" si="301"/>
        <v>0</v>
      </c>
      <c r="AX73" s="288">
        <f t="shared" si="301"/>
        <v>0</v>
      </c>
      <c r="AY73" s="246"/>
      <c r="AZ73" s="32"/>
      <c r="BA73" s="32"/>
      <c r="BB73" s="32"/>
      <c r="BC73" s="32"/>
      <c r="BD73" s="32"/>
      <c r="BE73" s="32"/>
      <c r="BF73" s="32"/>
      <c r="BG73" s="4">
        <f t="shared" si="302"/>
        <v>0</v>
      </c>
      <c r="BH73" s="46" t="str">
        <f t="shared" si="303"/>
        <v/>
      </c>
      <c r="BI73" s="46" t="str">
        <f t="shared" si="304"/>
        <v/>
      </c>
      <c r="BL73" s="289">
        <f t="shared" si="305"/>
        <v>0</v>
      </c>
      <c r="BM73" s="288">
        <f t="shared" si="305"/>
        <v>0</v>
      </c>
      <c r="BN73" s="288">
        <f t="shared" si="305"/>
        <v>0</v>
      </c>
      <c r="BO73" s="246"/>
      <c r="BP73" s="32"/>
      <c r="BQ73" s="32"/>
      <c r="BR73" s="32"/>
      <c r="BS73" s="32"/>
      <c r="BT73" s="32"/>
      <c r="BU73" s="32"/>
      <c r="BV73" s="4">
        <f t="shared" si="306"/>
        <v>0</v>
      </c>
      <c r="BW73" s="46" t="str">
        <f t="shared" si="307"/>
        <v/>
      </c>
      <c r="BX73" s="46" t="str">
        <f t="shared" si="308"/>
        <v/>
      </c>
      <c r="CA73" s="289">
        <f t="shared" si="309"/>
        <v>0</v>
      </c>
      <c r="CB73" s="288">
        <f t="shared" si="309"/>
        <v>0</v>
      </c>
      <c r="CC73" s="288">
        <f t="shared" si="309"/>
        <v>0</v>
      </c>
      <c r="CD73" s="288">
        <f t="shared" si="309"/>
        <v>0</v>
      </c>
      <c r="CE73" s="246"/>
      <c r="CF73" s="32"/>
      <c r="CG73" s="32"/>
      <c r="CH73" s="32"/>
      <c r="CI73" s="32"/>
      <c r="CJ73" s="32"/>
      <c r="CK73" s="4">
        <f t="shared" si="310"/>
        <v>0</v>
      </c>
      <c r="CL73" s="46" t="str">
        <f t="shared" si="311"/>
        <v/>
      </c>
      <c r="CM73" s="46" t="str">
        <f t="shared" si="312"/>
        <v/>
      </c>
      <c r="CP73" s="289">
        <f t="shared" si="313"/>
        <v>0</v>
      </c>
      <c r="CQ73" s="288">
        <f t="shared" si="313"/>
        <v>0</v>
      </c>
      <c r="CR73" s="288">
        <f t="shared" si="313"/>
        <v>0</v>
      </c>
      <c r="CS73" s="288">
        <f t="shared" si="313"/>
        <v>0</v>
      </c>
      <c r="CT73" s="288">
        <f t="shared" si="313"/>
        <v>0</v>
      </c>
      <c r="CU73" s="246"/>
      <c r="CV73" s="32"/>
      <c r="CW73" s="32"/>
      <c r="CX73" s="32"/>
      <c r="CY73" s="32"/>
      <c r="CZ73" s="4">
        <f t="shared" si="314"/>
        <v>0</v>
      </c>
      <c r="DA73" s="46" t="str">
        <f t="shared" si="315"/>
        <v/>
      </c>
      <c r="DB73" s="46" t="str">
        <f t="shared" si="316"/>
        <v/>
      </c>
      <c r="DE73" s="289">
        <f t="shared" si="317"/>
        <v>0</v>
      </c>
      <c r="DF73" s="288">
        <f t="shared" si="317"/>
        <v>0</v>
      </c>
      <c r="DG73" s="288">
        <f t="shared" si="317"/>
        <v>0</v>
      </c>
      <c r="DH73" s="288">
        <f t="shared" si="317"/>
        <v>0</v>
      </c>
      <c r="DI73" s="288">
        <f t="shared" si="317"/>
        <v>0</v>
      </c>
      <c r="DJ73" s="288">
        <f t="shared" si="317"/>
        <v>0</v>
      </c>
      <c r="DK73" s="246"/>
      <c r="DL73" s="32"/>
      <c r="DM73" s="32"/>
      <c r="DN73" s="32"/>
      <c r="DO73" s="4">
        <f t="shared" si="318"/>
        <v>0</v>
      </c>
      <c r="DP73" s="46" t="str">
        <f t="shared" si="319"/>
        <v/>
      </c>
      <c r="DQ73" s="46" t="str">
        <f t="shared" si="320"/>
        <v/>
      </c>
      <c r="DT73" s="289">
        <f t="shared" si="321"/>
        <v>0</v>
      </c>
      <c r="DU73" s="288">
        <f t="shared" si="321"/>
        <v>0</v>
      </c>
      <c r="DV73" s="288">
        <f t="shared" si="321"/>
        <v>0</v>
      </c>
      <c r="DW73" s="288">
        <f t="shared" si="321"/>
        <v>0</v>
      </c>
      <c r="DX73" s="288">
        <f t="shared" si="321"/>
        <v>0</v>
      </c>
      <c r="DY73" s="288">
        <f t="shared" si="321"/>
        <v>0</v>
      </c>
      <c r="DZ73" s="288">
        <f t="shared" si="321"/>
        <v>0</v>
      </c>
      <c r="EA73" s="246"/>
      <c r="EB73" s="32"/>
      <c r="EC73" s="32"/>
      <c r="ED73" s="4">
        <f t="shared" si="322"/>
        <v>0</v>
      </c>
      <c r="EE73" s="46" t="str">
        <f t="shared" si="323"/>
        <v/>
      </c>
      <c r="EF73" s="46" t="str">
        <f t="shared" si="324"/>
        <v/>
      </c>
      <c r="EI73" s="289">
        <f t="shared" si="325"/>
        <v>0</v>
      </c>
      <c r="EJ73" s="288">
        <f t="shared" si="325"/>
        <v>0</v>
      </c>
      <c r="EK73" s="288">
        <f t="shared" si="325"/>
        <v>0</v>
      </c>
      <c r="EL73" s="288">
        <f t="shared" si="325"/>
        <v>0</v>
      </c>
      <c r="EM73" s="288">
        <f t="shared" si="325"/>
        <v>0</v>
      </c>
      <c r="EN73" s="288">
        <f t="shared" si="325"/>
        <v>0</v>
      </c>
      <c r="EO73" s="288">
        <f t="shared" si="325"/>
        <v>0</v>
      </c>
      <c r="EP73" s="288">
        <f t="shared" si="325"/>
        <v>0</v>
      </c>
      <c r="EQ73" s="246"/>
      <c r="ER73" s="32"/>
      <c r="ES73" s="4">
        <f t="shared" si="326"/>
        <v>0</v>
      </c>
      <c r="ET73" s="46" t="str">
        <f t="shared" si="327"/>
        <v/>
      </c>
      <c r="EU73" s="46" t="str">
        <f t="shared" si="328"/>
        <v/>
      </c>
      <c r="EX73" s="289">
        <f t="shared" si="329"/>
        <v>0</v>
      </c>
      <c r="EY73" s="288">
        <f t="shared" si="329"/>
        <v>0</v>
      </c>
      <c r="EZ73" s="288">
        <f t="shared" si="329"/>
        <v>0</v>
      </c>
      <c r="FA73" s="288">
        <f t="shared" si="329"/>
        <v>0</v>
      </c>
      <c r="FB73" s="288">
        <f t="shared" si="329"/>
        <v>0</v>
      </c>
      <c r="FC73" s="288">
        <f t="shared" si="329"/>
        <v>0</v>
      </c>
      <c r="FD73" s="288">
        <f t="shared" si="329"/>
        <v>0</v>
      </c>
      <c r="FE73" s="288">
        <f t="shared" si="329"/>
        <v>0</v>
      </c>
      <c r="FF73" s="288">
        <f t="shared" si="329"/>
        <v>0</v>
      </c>
      <c r="FG73" s="246"/>
      <c r="FH73" s="4">
        <f t="shared" si="330"/>
        <v>0</v>
      </c>
      <c r="FI73" s="46" t="str">
        <f t="shared" si="331"/>
        <v/>
      </c>
      <c r="FJ73" s="46" t="str">
        <f t="shared" si="332"/>
        <v/>
      </c>
    </row>
    <row r="74" spans="1:168" ht="15" customHeight="1" x14ac:dyDescent="0.2">
      <c r="B74" s="830" t="s">
        <v>28</v>
      </c>
      <c r="C74" s="830"/>
      <c r="E74" s="269"/>
      <c r="F74" s="269"/>
      <c r="G74" s="269"/>
      <c r="H74" s="269"/>
      <c r="I74" s="269"/>
      <c r="J74" s="269"/>
      <c r="K74" s="269"/>
      <c r="L74" s="269"/>
      <c r="M74" s="269"/>
      <c r="N74" s="269"/>
      <c r="O74" s="4">
        <f t="shared" si="293"/>
        <v>0</v>
      </c>
      <c r="P74" s="46" t="str">
        <f t="shared" ca="1" si="333"/>
        <v/>
      </c>
      <c r="S74" s="246"/>
      <c r="T74" s="32"/>
      <c r="U74" s="32"/>
      <c r="V74" s="32"/>
      <c r="W74" s="32"/>
      <c r="X74" s="32"/>
      <c r="Y74" s="32"/>
      <c r="Z74" s="32"/>
      <c r="AA74" s="32"/>
      <c r="AB74" s="32"/>
      <c r="AC74" s="4">
        <f t="shared" si="294"/>
        <v>0</v>
      </c>
      <c r="AD74" s="46" t="str">
        <f t="shared" si="295"/>
        <v/>
      </c>
      <c r="AE74" s="46" t="str">
        <f t="shared" si="296"/>
        <v/>
      </c>
      <c r="AH74" s="4">
        <f t="shared" si="297"/>
        <v>0</v>
      </c>
      <c r="AI74" s="279"/>
      <c r="AJ74" s="32"/>
      <c r="AK74" s="32"/>
      <c r="AL74" s="32"/>
      <c r="AM74" s="32"/>
      <c r="AN74" s="32"/>
      <c r="AO74" s="32"/>
      <c r="AP74" s="32"/>
      <c r="AQ74" s="32"/>
      <c r="AR74" s="4">
        <f t="shared" si="298"/>
        <v>0</v>
      </c>
      <c r="AS74" s="46" t="str">
        <f t="shared" si="299"/>
        <v/>
      </c>
      <c r="AT74" s="46" t="str">
        <f t="shared" si="300"/>
        <v/>
      </c>
      <c r="AW74" s="289">
        <f t="shared" si="301"/>
        <v>0</v>
      </c>
      <c r="AX74" s="288">
        <f t="shared" si="301"/>
        <v>0</v>
      </c>
      <c r="AY74" s="246"/>
      <c r="AZ74" s="32"/>
      <c r="BA74" s="32"/>
      <c r="BB74" s="32"/>
      <c r="BC74" s="32"/>
      <c r="BD74" s="32"/>
      <c r="BE74" s="32"/>
      <c r="BF74" s="32"/>
      <c r="BG74" s="4">
        <f t="shared" si="302"/>
        <v>0</v>
      </c>
      <c r="BH74" s="46" t="str">
        <f t="shared" si="303"/>
        <v/>
      </c>
      <c r="BI74" s="46" t="str">
        <f t="shared" si="304"/>
        <v/>
      </c>
      <c r="BL74" s="289">
        <f t="shared" si="305"/>
        <v>0</v>
      </c>
      <c r="BM74" s="288">
        <f t="shared" si="305"/>
        <v>0</v>
      </c>
      <c r="BN74" s="288">
        <f t="shared" si="305"/>
        <v>0</v>
      </c>
      <c r="BO74" s="246"/>
      <c r="BP74" s="32"/>
      <c r="BQ74" s="32"/>
      <c r="BR74" s="32"/>
      <c r="BS74" s="32"/>
      <c r="BT74" s="32"/>
      <c r="BU74" s="32"/>
      <c r="BV74" s="4">
        <f t="shared" si="306"/>
        <v>0</v>
      </c>
      <c r="BW74" s="46" t="str">
        <f t="shared" si="307"/>
        <v/>
      </c>
      <c r="BX74" s="46" t="str">
        <f t="shared" si="308"/>
        <v/>
      </c>
      <c r="CA74" s="289">
        <f t="shared" si="309"/>
        <v>0</v>
      </c>
      <c r="CB74" s="288">
        <f t="shared" si="309"/>
        <v>0</v>
      </c>
      <c r="CC74" s="288">
        <f t="shared" si="309"/>
        <v>0</v>
      </c>
      <c r="CD74" s="288">
        <f t="shared" si="309"/>
        <v>0</v>
      </c>
      <c r="CE74" s="246"/>
      <c r="CF74" s="32"/>
      <c r="CG74" s="32"/>
      <c r="CH74" s="32"/>
      <c r="CI74" s="32"/>
      <c r="CJ74" s="32"/>
      <c r="CK74" s="4">
        <f t="shared" si="310"/>
        <v>0</v>
      </c>
      <c r="CL74" s="46" t="str">
        <f t="shared" si="311"/>
        <v/>
      </c>
      <c r="CM74" s="46" t="str">
        <f t="shared" si="312"/>
        <v/>
      </c>
      <c r="CP74" s="289">
        <f t="shared" si="313"/>
        <v>0</v>
      </c>
      <c r="CQ74" s="288">
        <f t="shared" si="313"/>
        <v>0</v>
      </c>
      <c r="CR74" s="288">
        <f t="shared" si="313"/>
        <v>0</v>
      </c>
      <c r="CS74" s="288">
        <f t="shared" si="313"/>
        <v>0</v>
      </c>
      <c r="CT74" s="288">
        <f t="shared" si="313"/>
        <v>0</v>
      </c>
      <c r="CU74" s="246"/>
      <c r="CV74" s="32"/>
      <c r="CW74" s="32"/>
      <c r="CX74" s="32"/>
      <c r="CY74" s="32"/>
      <c r="CZ74" s="4">
        <f t="shared" si="314"/>
        <v>0</v>
      </c>
      <c r="DA74" s="46" t="str">
        <f t="shared" si="315"/>
        <v/>
      </c>
      <c r="DB74" s="46" t="str">
        <f t="shared" si="316"/>
        <v/>
      </c>
      <c r="DE74" s="289">
        <f t="shared" si="317"/>
        <v>0</v>
      </c>
      <c r="DF74" s="288">
        <f t="shared" si="317"/>
        <v>0</v>
      </c>
      <c r="DG74" s="288">
        <f t="shared" si="317"/>
        <v>0</v>
      </c>
      <c r="DH74" s="288">
        <f t="shared" si="317"/>
        <v>0</v>
      </c>
      <c r="DI74" s="288">
        <f t="shared" si="317"/>
        <v>0</v>
      </c>
      <c r="DJ74" s="288">
        <f t="shared" si="317"/>
        <v>0</v>
      </c>
      <c r="DK74" s="246"/>
      <c r="DL74" s="32"/>
      <c r="DM74" s="32"/>
      <c r="DN74" s="32"/>
      <c r="DO74" s="4">
        <f t="shared" si="318"/>
        <v>0</v>
      </c>
      <c r="DP74" s="46" t="str">
        <f t="shared" si="319"/>
        <v/>
      </c>
      <c r="DQ74" s="46" t="str">
        <f t="shared" si="320"/>
        <v/>
      </c>
      <c r="DT74" s="289">
        <f t="shared" si="321"/>
        <v>0</v>
      </c>
      <c r="DU74" s="288">
        <f t="shared" si="321"/>
        <v>0</v>
      </c>
      <c r="DV74" s="288">
        <f t="shared" si="321"/>
        <v>0</v>
      </c>
      <c r="DW74" s="288">
        <f t="shared" si="321"/>
        <v>0</v>
      </c>
      <c r="DX74" s="288">
        <f t="shared" si="321"/>
        <v>0</v>
      </c>
      <c r="DY74" s="288">
        <f t="shared" si="321"/>
        <v>0</v>
      </c>
      <c r="DZ74" s="288">
        <f t="shared" si="321"/>
        <v>0</v>
      </c>
      <c r="EA74" s="246"/>
      <c r="EB74" s="32"/>
      <c r="EC74" s="32"/>
      <c r="ED74" s="4">
        <f t="shared" si="322"/>
        <v>0</v>
      </c>
      <c r="EE74" s="46" t="str">
        <f t="shared" si="323"/>
        <v/>
      </c>
      <c r="EF74" s="46" t="str">
        <f t="shared" si="324"/>
        <v/>
      </c>
      <c r="EI74" s="289">
        <f t="shared" si="325"/>
        <v>0</v>
      </c>
      <c r="EJ74" s="288">
        <f t="shared" si="325"/>
        <v>0</v>
      </c>
      <c r="EK74" s="288">
        <f t="shared" si="325"/>
        <v>0</v>
      </c>
      <c r="EL74" s="288">
        <f t="shared" si="325"/>
        <v>0</v>
      </c>
      <c r="EM74" s="288">
        <f t="shared" si="325"/>
        <v>0</v>
      </c>
      <c r="EN74" s="288">
        <f t="shared" si="325"/>
        <v>0</v>
      </c>
      <c r="EO74" s="288">
        <f t="shared" si="325"/>
        <v>0</v>
      </c>
      <c r="EP74" s="288">
        <f t="shared" si="325"/>
        <v>0</v>
      </c>
      <c r="EQ74" s="246"/>
      <c r="ER74" s="32"/>
      <c r="ES74" s="4">
        <f t="shared" si="326"/>
        <v>0</v>
      </c>
      <c r="ET74" s="46" t="str">
        <f t="shared" si="327"/>
        <v/>
      </c>
      <c r="EU74" s="46" t="str">
        <f t="shared" si="328"/>
        <v/>
      </c>
      <c r="EX74" s="289">
        <f t="shared" si="329"/>
        <v>0</v>
      </c>
      <c r="EY74" s="288">
        <f t="shared" si="329"/>
        <v>0</v>
      </c>
      <c r="EZ74" s="288">
        <f t="shared" si="329"/>
        <v>0</v>
      </c>
      <c r="FA74" s="288">
        <f t="shared" si="329"/>
        <v>0</v>
      </c>
      <c r="FB74" s="288">
        <f t="shared" si="329"/>
        <v>0</v>
      </c>
      <c r="FC74" s="288">
        <f t="shared" si="329"/>
        <v>0</v>
      </c>
      <c r="FD74" s="288">
        <f t="shared" si="329"/>
        <v>0</v>
      </c>
      <c r="FE74" s="288">
        <f t="shared" si="329"/>
        <v>0</v>
      </c>
      <c r="FF74" s="288">
        <f t="shared" si="329"/>
        <v>0</v>
      </c>
      <c r="FG74" s="246"/>
      <c r="FH74" s="4">
        <f t="shared" si="330"/>
        <v>0</v>
      </c>
      <c r="FI74" s="46" t="str">
        <f t="shared" si="331"/>
        <v/>
      </c>
      <c r="FJ74" s="46" t="str">
        <f t="shared" si="332"/>
        <v/>
      </c>
    </row>
    <row r="75" spans="1:168" ht="15" customHeight="1" x14ac:dyDescent="0.2">
      <c r="B75" s="830" t="s">
        <v>5</v>
      </c>
      <c r="C75" s="830"/>
      <c r="E75" s="269"/>
      <c r="F75" s="269"/>
      <c r="G75" s="269"/>
      <c r="H75" s="269"/>
      <c r="I75" s="269"/>
      <c r="J75" s="269"/>
      <c r="K75" s="269"/>
      <c r="L75" s="269"/>
      <c r="M75" s="269"/>
      <c r="N75" s="269"/>
      <c r="O75" s="4">
        <f t="shared" si="293"/>
        <v>0</v>
      </c>
      <c r="P75" s="46" t="str">
        <f t="shared" ca="1" si="333"/>
        <v/>
      </c>
      <c r="S75" s="246"/>
      <c r="T75" s="32"/>
      <c r="U75" s="32"/>
      <c r="V75" s="32"/>
      <c r="W75" s="32"/>
      <c r="X75" s="32"/>
      <c r="Y75" s="32"/>
      <c r="Z75" s="32"/>
      <c r="AA75" s="32"/>
      <c r="AB75" s="32"/>
      <c r="AC75" s="4">
        <f t="shared" si="294"/>
        <v>0</v>
      </c>
      <c r="AD75" s="46" t="str">
        <f t="shared" si="295"/>
        <v/>
      </c>
      <c r="AE75" s="46" t="str">
        <f t="shared" si="296"/>
        <v/>
      </c>
      <c r="AH75" s="4">
        <f t="shared" si="297"/>
        <v>0</v>
      </c>
      <c r="AI75" s="279"/>
      <c r="AJ75" s="32"/>
      <c r="AK75" s="32"/>
      <c r="AL75" s="32"/>
      <c r="AM75" s="32"/>
      <c r="AN75" s="32"/>
      <c r="AO75" s="32"/>
      <c r="AP75" s="32"/>
      <c r="AQ75" s="32"/>
      <c r="AR75" s="4">
        <f t="shared" si="298"/>
        <v>0</v>
      </c>
      <c r="AS75" s="46" t="str">
        <f t="shared" si="299"/>
        <v/>
      </c>
      <c r="AT75" s="46" t="str">
        <f t="shared" si="300"/>
        <v/>
      </c>
      <c r="AW75" s="289">
        <f t="shared" si="301"/>
        <v>0</v>
      </c>
      <c r="AX75" s="288">
        <f t="shared" si="301"/>
        <v>0</v>
      </c>
      <c r="AY75" s="246"/>
      <c r="AZ75" s="32"/>
      <c r="BA75" s="32"/>
      <c r="BB75" s="32"/>
      <c r="BC75" s="32"/>
      <c r="BD75" s="32"/>
      <c r="BE75" s="32"/>
      <c r="BF75" s="32"/>
      <c r="BG75" s="4">
        <f t="shared" si="302"/>
        <v>0</v>
      </c>
      <c r="BH75" s="46" t="str">
        <f t="shared" si="303"/>
        <v/>
      </c>
      <c r="BI75" s="46" t="str">
        <f t="shared" si="304"/>
        <v/>
      </c>
      <c r="BL75" s="289">
        <f t="shared" si="305"/>
        <v>0</v>
      </c>
      <c r="BM75" s="288">
        <f t="shared" si="305"/>
        <v>0</v>
      </c>
      <c r="BN75" s="288">
        <f t="shared" si="305"/>
        <v>0</v>
      </c>
      <c r="BO75" s="246"/>
      <c r="BP75" s="32"/>
      <c r="BQ75" s="32"/>
      <c r="BR75" s="32"/>
      <c r="BS75" s="32"/>
      <c r="BT75" s="32"/>
      <c r="BU75" s="32"/>
      <c r="BV75" s="4">
        <f t="shared" si="306"/>
        <v>0</v>
      </c>
      <c r="BW75" s="46" t="str">
        <f t="shared" si="307"/>
        <v/>
      </c>
      <c r="BX75" s="46" t="str">
        <f t="shared" si="308"/>
        <v/>
      </c>
      <c r="CA75" s="289">
        <f t="shared" si="309"/>
        <v>0</v>
      </c>
      <c r="CB75" s="288">
        <f t="shared" si="309"/>
        <v>0</v>
      </c>
      <c r="CC75" s="288">
        <f t="shared" si="309"/>
        <v>0</v>
      </c>
      <c r="CD75" s="288">
        <f t="shared" si="309"/>
        <v>0</v>
      </c>
      <c r="CE75" s="246"/>
      <c r="CF75" s="32"/>
      <c r="CG75" s="32"/>
      <c r="CH75" s="32"/>
      <c r="CI75" s="32"/>
      <c r="CJ75" s="32"/>
      <c r="CK75" s="4">
        <f t="shared" si="310"/>
        <v>0</v>
      </c>
      <c r="CL75" s="46" t="str">
        <f t="shared" si="311"/>
        <v/>
      </c>
      <c r="CM75" s="46" t="str">
        <f t="shared" si="312"/>
        <v/>
      </c>
      <c r="CP75" s="289">
        <f t="shared" si="313"/>
        <v>0</v>
      </c>
      <c r="CQ75" s="288">
        <f t="shared" si="313"/>
        <v>0</v>
      </c>
      <c r="CR75" s="288">
        <f t="shared" si="313"/>
        <v>0</v>
      </c>
      <c r="CS75" s="288">
        <f t="shared" si="313"/>
        <v>0</v>
      </c>
      <c r="CT75" s="288">
        <f t="shared" si="313"/>
        <v>0</v>
      </c>
      <c r="CU75" s="246"/>
      <c r="CV75" s="32"/>
      <c r="CW75" s="32"/>
      <c r="CX75" s="32"/>
      <c r="CY75" s="32"/>
      <c r="CZ75" s="4">
        <f t="shared" si="314"/>
        <v>0</v>
      </c>
      <c r="DA75" s="46" t="str">
        <f t="shared" si="315"/>
        <v/>
      </c>
      <c r="DB75" s="46" t="str">
        <f t="shared" si="316"/>
        <v/>
      </c>
      <c r="DE75" s="289">
        <f t="shared" si="317"/>
        <v>0</v>
      </c>
      <c r="DF75" s="288">
        <f t="shared" si="317"/>
        <v>0</v>
      </c>
      <c r="DG75" s="288">
        <f t="shared" si="317"/>
        <v>0</v>
      </c>
      <c r="DH75" s="288">
        <f t="shared" si="317"/>
        <v>0</v>
      </c>
      <c r="DI75" s="288">
        <f t="shared" si="317"/>
        <v>0</v>
      </c>
      <c r="DJ75" s="288">
        <f t="shared" si="317"/>
        <v>0</v>
      </c>
      <c r="DK75" s="246"/>
      <c r="DL75" s="32"/>
      <c r="DM75" s="32"/>
      <c r="DN75" s="32"/>
      <c r="DO75" s="4">
        <f t="shared" si="318"/>
        <v>0</v>
      </c>
      <c r="DP75" s="46" t="str">
        <f t="shared" si="319"/>
        <v/>
      </c>
      <c r="DQ75" s="46" t="str">
        <f t="shared" si="320"/>
        <v/>
      </c>
      <c r="DT75" s="289">
        <f t="shared" si="321"/>
        <v>0</v>
      </c>
      <c r="DU75" s="288">
        <f t="shared" si="321"/>
        <v>0</v>
      </c>
      <c r="DV75" s="288">
        <f t="shared" si="321"/>
        <v>0</v>
      </c>
      <c r="DW75" s="288">
        <f t="shared" si="321"/>
        <v>0</v>
      </c>
      <c r="DX75" s="288">
        <f t="shared" si="321"/>
        <v>0</v>
      </c>
      <c r="DY75" s="288">
        <f t="shared" si="321"/>
        <v>0</v>
      </c>
      <c r="DZ75" s="288">
        <f t="shared" si="321"/>
        <v>0</v>
      </c>
      <c r="EA75" s="246"/>
      <c r="EB75" s="32"/>
      <c r="EC75" s="32"/>
      <c r="ED75" s="4">
        <f t="shared" si="322"/>
        <v>0</v>
      </c>
      <c r="EE75" s="46" t="str">
        <f t="shared" si="323"/>
        <v/>
      </c>
      <c r="EF75" s="46" t="str">
        <f t="shared" si="324"/>
        <v/>
      </c>
      <c r="EI75" s="289">
        <f t="shared" si="325"/>
        <v>0</v>
      </c>
      <c r="EJ75" s="288">
        <f t="shared" si="325"/>
        <v>0</v>
      </c>
      <c r="EK75" s="288">
        <f t="shared" si="325"/>
        <v>0</v>
      </c>
      <c r="EL75" s="288">
        <f t="shared" si="325"/>
        <v>0</v>
      </c>
      <c r="EM75" s="288">
        <f t="shared" si="325"/>
        <v>0</v>
      </c>
      <c r="EN75" s="288">
        <f t="shared" si="325"/>
        <v>0</v>
      </c>
      <c r="EO75" s="288">
        <f t="shared" si="325"/>
        <v>0</v>
      </c>
      <c r="EP75" s="288">
        <f t="shared" si="325"/>
        <v>0</v>
      </c>
      <c r="EQ75" s="246"/>
      <c r="ER75" s="32"/>
      <c r="ES75" s="4">
        <f t="shared" si="326"/>
        <v>0</v>
      </c>
      <c r="ET75" s="46" t="str">
        <f t="shared" si="327"/>
        <v/>
      </c>
      <c r="EU75" s="46" t="str">
        <f t="shared" si="328"/>
        <v/>
      </c>
      <c r="EX75" s="289">
        <f t="shared" si="329"/>
        <v>0</v>
      </c>
      <c r="EY75" s="288">
        <f t="shared" si="329"/>
        <v>0</v>
      </c>
      <c r="EZ75" s="288">
        <f t="shared" si="329"/>
        <v>0</v>
      </c>
      <c r="FA75" s="288">
        <f t="shared" si="329"/>
        <v>0</v>
      </c>
      <c r="FB75" s="288">
        <f t="shared" si="329"/>
        <v>0</v>
      </c>
      <c r="FC75" s="288">
        <f t="shared" si="329"/>
        <v>0</v>
      </c>
      <c r="FD75" s="288">
        <f t="shared" si="329"/>
        <v>0</v>
      </c>
      <c r="FE75" s="288">
        <f t="shared" si="329"/>
        <v>0</v>
      </c>
      <c r="FF75" s="288">
        <f t="shared" si="329"/>
        <v>0</v>
      </c>
      <c r="FG75" s="246"/>
      <c r="FH75" s="4">
        <f t="shared" si="330"/>
        <v>0</v>
      </c>
      <c r="FI75" s="46" t="str">
        <f t="shared" si="331"/>
        <v/>
      </c>
      <c r="FJ75" s="46" t="str">
        <f t="shared" si="332"/>
        <v/>
      </c>
    </row>
    <row r="76" spans="1:168" s="63" customFormat="1" x14ac:dyDescent="0.2">
      <c r="B76" s="828" t="s">
        <v>20</v>
      </c>
      <c r="C76" s="828"/>
      <c r="D76" s="220"/>
      <c r="E76" s="272">
        <f ca="1">IF(multiple_funders="No",E37,IF(cofunding_by_category=Config!$B$30,SUM(E69:E75),IF(cofunding_by_category=Config!$B$29,"",E37)))</f>
        <v>0</v>
      </c>
      <c r="F76" s="272">
        <f ca="1">IF(multiple_funders="No",F37,IF(cofunding_by_category=Config!$B$30,SUM(F69:F75),IF(cofunding_by_category=Config!$B$29,"",F37)))</f>
        <v>0</v>
      </c>
      <c r="G76" s="272">
        <f ca="1">IF(multiple_funders="No",G37,IF(cofunding_by_category=Config!$B$30,SUM(G69:G75),IF(cofunding_by_category=Config!$B$29,"",G37)))</f>
        <v>0</v>
      </c>
      <c r="H76" s="272">
        <f ca="1">IF(multiple_funders="No",H37,IF(cofunding_by_category=Config!$B$30,SUM(H69:H75),IF(cofunding_by_category=Config!$B$29,"",H37)))</f>
        <v>0</v>
      </c>
      <c r="I76" s="272">
        <f ca="1">IF(multiple_funders="No",I37,IF(cofunding_by_category=Config!$B$30,SUM(I69:I75),IF(cofunding_by_category=Config!$B$29,"",I37)))</f>
        <v>0</v>
      </c>
      <c r="J76" s="272">
        <f ca="1">IF(multiple_funders="No",J37,IF(cofunding_by_category=Config!$B$30,SUM(J69:J75),IF(cofunding_by_category=Config!$B$29,"",J37)))</f>
        <v>0</v>
      </c>
      <c r="K76" s="272">
        <f ca="1">IF(multiple_funders="No",K37,IF(cofunding_by_category=Config!$B$30,SUM(K69:K75),IF(cofunding_by_category=Config!$B$29,"",K37)))</f>
        <v>0</v>
      </c>
      <c r="L76" s="272">
        <f ca="1">IF(multiple_funders="No",L37,IF(cofunding_by_category=Config!$B$30,SUM(L69:L75),IF(cofunding_by_category=Config!$B$29,"",L37)))</f>
        <v>0</v>
      </c>
      <c r="M76" s="272">
        <f ca="1">IF(multiple_funders="No",M37,IF(cofunding_by_category=Config!$B$30,SUM(M69:M75),IF(cofunding_by_category=Config!$B$29,"",M37)))</f>
        <v>0</v>
      </c>
      <c r="N76" s="272">
        <f ca="1">IF(multiple_funders="No",N37,IF(cofunding_by_category=Config!$B$30,SUM(N69:N75),IF(cofunding_by_category=Config!$B$29,"",N37)))</f>
        <v>0</v>
      </c>
      <c r="O76" s="62">
        <f ca="1">SUM(E76:N76)</f>
        <v>0</v>
      </c>
      <c r="P76" s="47" t="str">
        <f t="shared" ca="1" si="333"/>
        <v/>
      </c>
      <c r="Q76" s="220"/>
      <c r="R76" s="220"/>
      <c r="S76" s="274">
        <f>IF(multiple_funders="No",S37,IF(cofunding_by_category=Config!$B$30,SUM(S69:S75),IF(cofunding_by_category=Config!$B$29,"",S37)))</f>
        <v>0</v>
      </c>
      <c r="T76" s="272">
        <f>IF(multiple_funders="No",T37,IF(cofunding_by_category=Config!$B$30,SUM(T69:T75),IF(cofunding_by_category=Config!$B$29,"",T37)))</f>
        <v>0</v>
      </c>
      <c r="U76" s="272">
        <f>IF(multiple_funders="No",U37,IF(cofunding_by_category=Config!$B$30,SUM(U69:U75),IF(cofunding_by_category=Config!$B$29,"",U37)))</f>
        <v>0</v>
      </c>
      <c r="V76" s="272">
        <f>IF(multiple_funders="No",V37,IF(cofunding_by_category=Config!$B$30,SUM(V69:V75),IF(cofunding_by_category=Config!$B$29,"",V37)))</f>
        <v>0</v>
      </c>
      <c r="W76" s="272">
        <f>IF(multiple_funders="No",W37,IF(cofunding_by_category=Config!$B$30,SUM(W69:W75),IF(cofunding_by_category=Config!$B$29,"",W37)))</f>
        <v>0</v>
      </c>
      <c r="X76" s="272">
        <f>IF(multiple_funders="No",X37,IF(cofunding_by_category=Config!$B$30,SUM(X69:X75),IF(cofunding_by_category=Config!$B$29,"",X37)))</f>
        <v>0</v>
      </c>
      <c r="Y76" s="272">
        <f>IF(multiple_funders="No",Y37,IF(cofunding_by_category=Config!$B$30,SUM(Y69:Y75),IF(cofunding_by_category=Config!$B$29,"",Y37)))</f>
        <v>0</v>
      </c>
      <c r="Z76" s="272">
        <f>IF(multiple_funders="No",Z37,IF(cofunding_by_category=Config!$B$30,SUM(Z69:Z75),IF(cofunding_by_category=Config!$B$29,"",Z37)))</f>
        <v>0</v>
      </c>
      <c r="AA76" s="272">
        <f>IF(multiple_funders="No",AA37,IF(cofunding_by_category=Config!$B$30,SUM(AA69:AA75),IF(cofunding_by_category=Config!$B$29,"",AA37)))</f>
        <v>0</v>
      </c>
      <c r="AB76" s="272">
        <f>IF(multiple_funders="No",AB37,IF(cofunding_by_category=Config!$B$30,SUM(AB69:AB75),IF(cofunding_by_category=Config!$B$29,"",AB37)))</f>
        <v>0</v>
      </c>
      <c r="AC76" s="62">
        <f>SUM(S76:AB76)</f>
        <v>0</v>
      </c>
      <c r="AD76" s="46" t="str">
        <f t="shared" ca="1" si="295"/>
        <v/>
      </c>
      <c r="AE76" s="46" t="str">
        <f t="shared" ca="1" si="296"/>
        <v/>
      </c>
      <c r="AF76" s="220"/>
      <c r="AG76" s="220"/>
      <c r="AH76" s="277">
        <f>S76</f>
        <v>0</v>
      </c>
      <c r="AI76" s="282">
        <f>IF(multiple_funders="No",AI37,IF(cofunding_by_category=Config!$B$30,SUM(AI69:AI75),IF(cofunding_by_category=Config!$B$29,"",AI37)))</f>
        <v>0</v>
      </c>
      <c r="AJ76" s="273">
        <f>IF(multiple_funders="No",AJ37,IF(cofunding_by_category=Config!$B$30,SUM(AJ69:AJ75),IF(cofunding_by_category=Config!$B$29,"",AJ37)))</f>
        <v>0</v>
      </c>
      <c r="AK76" s="273">
        <f>IF(multiple_funders="No",AK37,IF(cofunding_by_category=Config!$B$30,SUM(AK69:AK75),IF(cofunding_by_category=Config!$B$29,"",AK37)))</f>
        <v>0</v>
      </c>
      <c r="AL76" s="273">
        <f>IF(multiple_funders="No",AL37,IF(cofunding_by_category=Config!$B$30,SUM(AL69:AL75),IF(cofunding_by_category=Config!$B$29,"",AL37)))</f>
        <v>0</v>
      </c>
      <c r="AM76" s="273">
        <f>IF(multiple_funders="No",AM37,IF(cofunding_by_category=Config!$B$30,SUM(AM69:AM75),IF(cofunding_by_category=Config!$B$29,"",AM37)))</f>
        <v>0</v>
      </c>
      <c r="AN76" s="273">
        <f>IF(multiple_funders="No",AN37,IF(cofunding_by_category=Config!$B$30,SUM(AN69:AN75),IF(cofunding_by_category=Config!$B$29,"",AN37)))</f>
        <v>0</v>
      </c>
      <c r="AO76" s="273">
        <f>IF(multiple_funders="No",AO37,IF(cofunding_by_category=Config!$B$30,SUM(AO69:AO75),IF(cofunding_by_category=Config!$B$29,"",AO37)))</f>
        <v>0</v>
      </c>
      <c r="AP76" s="273">
        <f>IF(multiple_funders="No",AP37,IF(cofunding_by_category=Config!$B$30,SUM(AP69:AP75),IF(cofunding_by_category=Config!$B$29,"",AP37)))</f>
        <v>0</v>
      </c>
      <c r="AQ76" s="273">
        <f>IF(multiple_funders="No",AQ37,IF(cofunding_by_category=Config!$B$30,SUM(AQ69:AQ75),IF(cofunding_by_category=Config!$B$29,"",AQ37)))</f>
        <v>0</v>
      </c>
      <c r="AR76" s="62">
        <f>SUM(AH76:AQ76)</f>
        <v>0</v>
      </c>
      <c r="AS76" s="46" t="str">
        <f t="shared" si="299"/>
        <v/>
      </c>
      <c r="AT76" s="46" t="str">
        <f t="shared" ca="1" si="300"/>
        <v/>
      </c>
      <c r="AV76" s="220"/>
      <c r="AW76" s="290">
        <f>AH76</f>
        <v>0</v>
      </c>
      <c r="AX76" s="291">
        <f>AI76</f>
        <v>0</v>
      </c>
      <c r="AY76" s="274">
        <f>IF(multiple_funders="No",AY37,IF(cofunding_by_category=Config!$B$30,SUM(AY69:AY75),IF(cofunding_by_category=Config!$B$29,"",AY37)))</f>
        <v>0</v>
      </c>
      <c r="AZ76" s="273">
        <f>IF(multiple_funders="No",AZ37,IF(cofunding_by_category=Config!$B$30,SUM(AZ69:AZ75),IF(cofunding_by_category=Config!$B$29,"",AZ37)))</f>
        <v>0</v>
      </c>
      <c r="BA76" s="273">
        <f>IF(multiple_funders="No",BA37,IF(cofunding_by_category=Config!$B$30,SUM(BA69:BA75),IF(cofunding_by_category=Config!$B$29,"",BA37)))</f>
        <v>0</v>
      </c>
      <c r="BB76" s="273">
        <f>IF(multiple_funders="No",BB37,IF(cofunding_by_category=Config!$B$30,SUM(BB69:BB75),IF(cofunding_by_category=Config!$B$29,"",BB37)))</f>
        <v>0</v>
      </c>
      <c r="BC76" s="273">
        <f>IF(multiple_funders="No",BC37,IF(cofunding_by_category=Config!$B$30,SUM(BC69:BC75),IF(cofunding_by_category=Config!$B$29,"",BC37)))</f>
        <v>0</v>
      </c>
      <c r="BD76" s="273">
        <f>IF(multiple_funders="No",BD37,IF(cofunding_by_category=Config!$B$30,SUM(BD69:BD75),IF(cofunding_by_category=Config!$B$29,"",BD37)))</f>
        <v>0</v>
      </c>
      <c r="BE76" s="273">
        <f>IF(multiple_funders="No",BE37,IF(cofunding_by_category=Config!$B$30,SUM(BE69:BE75),IF(cofunding_by_category=Config!$B$29,"",BE37)))</f>
        <v>0</v>
      </c>
      <c r="BF76" s="273">
        <f>IF(multiple_funders="No",BF37,IF(cofunding_by_category=Config!$B$30,SUM(BF69:BF75),IF(cofunding_by_category=Config!$B$29,"",BF37)))</f>
        <v>0</v>
      </c>
      <c r="BG76" s="62">
        <f>IF(multiple_funders="No",BG37,IF(cofunding_by_category=Config!$B$30,SUM(BG69:BG75),IF(cofunding_by_category=Config!$B$29,"",BG37)))</f>
        <v>0</v>
      </c>
      <c r="BH76" s="46" t="str">
        <f t="shared" si="303"/>
        <v/>
      </c>
      <c r="BI76" s="46" t="str">
        <f t="shared" ca="1" si="304"/>
        <v/>
      </c>
      <c r="BK76" s="220"/>
      <c r="BL76" s="290">
        <f>AW76</f>
        <v>0</v>
      </c>
      <c r="BM76" s="291">
        <f t="shared" si="305"/>
        <v>0</v>
      </c>
      <c r="BN76" s="291">
        <f t="shared" si="305"/>
        <v>0</v>
      </c>
      <c r="BO76" s="274">
        <f>IF(multiple_funders="No",BO37,IF(cofunding_by_category=Config!$B$30,SUM(BO69:BO75),IF(cofunding_by_category=Config!$B$29,"",BO37)))</f>
        <v>0</v>
      </c>
      <c r="BP76" s="273">
        <f>IF(multiple_funders="No",BP37,IF(cofunding_by_category=Config!$B$30,SUM(BP69:BP75),IF(cofunding_by_category=Config!$B$29,"",BP37)))</f>
        <v>0</v>
      </c>
      <c r="BQ76" s="273">
        <f>IF(multiple_funders="No",BQ37,IF(cofunding_by_category=Config!$B$30,SUM(BQ69:BQ75),IF(cofunding_by_category=Config!$B$29,"",BQ37)))</f>
        <v>0</v>
      </c>
      <c r="BR76" s="273">
        <f>IF(multiple_funders="No",BR37,IF(cofunding_by_category=Config!$B$30,SUM(BR69:BR75),IF(cofunding_by_category=Config!$B$29,"",BR37)))</f>
        <v>0</v>
      </c>
      <c r="BS76" s="273">
        <f>IF(multiple_funders="No",BS37,IF(cofunding_by_category=Config!$B$30,SUM(BS69:BS75),IF(cofunding_by_category=Config!$B$29,"",BS37)))</f>
        <v>0</v>
      </c>
      <c r="BT76" s="273">
        <f>IF(multiple_funders="No",BT37,IF(cofunding_by_category=Config!$B$30,SUM(BT69:BT75),IF(cofunding_by_category=Config!$B$29,"",BT37)))</f>
        <v>0</v>
      </c>
      <c r="BU76" s="273">
        <f>IF(multiple_funders="No",BU37,IF(cofunding_by_category=Config!$B$30,SUM(BU69:BU75),IF(cofunding_by_category=Config!$B$29,"",BU37)))</f>
        <v>0</v>
      </c>
      <c r="BV76" s="62">
        <f>SUM(BL76:BU76)</f>
        <v>0</v>
      </c>
      <c r="BW76" s="46" t="str">
        <f t="shared" si="307"/>
        <v/>
      </c>
      <c r="BX76" s="46" t="str">
        <f t="shared" ca="1" si="308"/>
        <v/>
      </c>
      <c r="BZ76" s="220"/>
      <c r="CA76" s="290">
        <f>BL76</f>
        <v>0</v>
      </c>
      <c r="CB76" s="291">
        <f t="shared" si="309"/>
        <v>0</v>
      </c>
      <c r="CC76" s="291">
        <f t="shared" si="309"/>
        <v>0</v>
      </c>
      <c r="CD76" s="291">
        <f t="shared" si="309"/>
        <v>0</v>
      </c>
      <c r="CE76" s="274">
        <f>IF(multiple_funders="No",CE37,IF(cofunding_by_category=Config!$B$30,SUM(CE69:CE75),IF(cofunding_by_category=Config!$B$29,"",CE37)))</f>
        <v>0</v>
      </c>
      <c r="CF76" s="273">
        <f>IF(multiple_funders="No",CF37,IF(cofunding_by_category=Config!$B$30,SUM(CF69:CF75),IF(cofunding_by_category=Config!$B$29,"",CF37)))</f>
        <v>0</v>
      </c>
      <c r="CG76" s="273">
        <f>IF(multiple_funders="No",CG37,IF(cofunding_by_category=Config!$B$30,SUM(CG69:CG75),IF(cofunding_by_category=Config!$B$29,"",CG37)))</f>
        <v>0</v>
      </c>
      <c r="CH76" s="273">
        <f>IF(multiple_funders="No",CH37,IF(cofunding_by_category=Config!$B$30,SUM(CH69:CH75),IF(cofunding_by_category=Config!$B$29,"",CH37)))</f>
        <v>0</v>
      </c>
      <c r="CI76" s="273">
        <f>IF(multiple_funders="No",CI37,IF(cofunding_by_category=Config!$B$30,SUM(CI69:CI75),IF(cofunding_by_category=Config!$B$29,"",CI37)))</f>
        <v>0</v>
      </c>
      <c r="CJ76" s="273">
        <f>IF(multiple_funders="No",CJ37,IF(cofunding_by_category=Config!$B$30,SUM(CJ69:CJ75),IF(cofunding_by_category=Config!$B$29,"",CJ37)))</f>
        <v>0</v>
      </c>
      <c r="CK76" s="62">
        <f>SUM(CA76:CJ76)</f>
        <v>0</v>
      </c>
      <c r="CL76" s="46" t="str">
        <f t="shared" si="311"/>
        <v/>
      </c>
      <c r="CM76" s="46" t="str">
        <f t="shared" ca="1" si="312"/>
        <v/>
      </c>
      <c r="CO76" s="220"/>
      <c r="CP76" s="290">
        <f>CA76</f>
        <v>0</v>
      </c>
      <c r="CQ76" s="291">
        <f t="shared" si="313"/>
        <v>0</v>
      </c>
      <c r="CR76" s="291">
        <f t="shared" si="313"/>
        <v>0</v>
      </c>
      <c r="CS76" s="291">
        <f t="shared" si="313"/>
        <v>0</v>
      </c>
      <c r="CT76" s="291">
        <f t="shared" si="313"/>
        <v>0</v>
      </c>
      <c r="CU76" s="274">
        <f>IF(multiple_funders="No",CU37,IF(cofunding_by_category=Config!$B$30,SUM(CU69:CU75),IF(cofunding_by_category=Config!$B$29,"",CU37)))</f>
        <v>0</v>
      </c>
      <c r="CV76" s="273">
        <f>IF(multiple_funders="No",CV37,IF(cofunding_by_category=Config!$B$30,SUM(CV69:CV75),IF(cofunding_by_category=Config!$B$29,"",CV37)))</f>
        <v>0</v>
      </c>
      <c r="CW76" s="273">
        <f>IF(multiple_funders="No",CW37,IF(cofunding_by_category=Config!$B$30,SUM(CW69:CW75),IF(cofunding_by_category=Config!$B$29,"",CW37)))</f>
        <v>0</v>
      </c>
      <c r="CX76" s="273">
        <f>IF(multiple_funders="No",CX37,IF(cofunding_by_category=Config!$B$30,SUM(CX69:CX75),IF(cofunding_by_category=Config!$B$29,"",CX37)))</f>
        <v>0</v>
      </c>
      <c r="CY76" s="273">
        <f>IF(multiple_funders="No",CY37,IF(cofunding_by_category=Config!$B$30,SUM(CY69:CY75),IF(cofunding_by_category=Config!$B$29,"",CY37)))</f>
        <v>0</v>
      </c>
      <c r="CZ76" s="62">
        <f>SUM(CP76:CY76)</f>
        <v>0</v>
      </c>
      <c r="DA76" s="46" t="str">
        <f t="shared" si="315"/>
        <v/>
      </c>
      <c r="DB76" s="46" t="str">
        <f t="shared" ca="1" si="316"/>
        <v/>
      </c>
      <c r="DD76" s="220"/>
      <c r="DE76" s="290">
        <f>CP76</f>
        <v>0</v>
      </c>
      <c r="DF76" s="291">
        <f t="shared" si="317"/>
        <v>0</v>
      </c>
      <c r="DG76" s="291">
        <f t="shared" si="317"/>
        <v>0</v>
      </c>
      <c r="DH76" s="291">
        <f t="shared" si="317"/>
        <v>0</v>
      </c>
      <c r="DI76" s="291">
        <f t="shared" si="317"/>
        <v>0</v>
      </c>
      <c r="DJ76" s="291">
        <f t="shared" si="317"/>
        <v>0</v>
      </c>
      <c r="DK76" s="274">
        <f>IF(multiple_funders="No",DK37,IF(cofunding_by_category=Config!$B$30,SUM(DK69:DK75),IF(cofunding_by_category=Config!$B$29,"",DK37)))</f>
        <v>0</v>
      </c>
      <c r="DL76" s="273">
        <f>IF(multiple_funders="No",DL37,IF(cofunding_by_category=Config!$B$30,SUM(DL69:DL75),IF(cofunding_by_category=Config!$B$29,"",DL37)))</f>
        <v>0</v>
      </c>
      <c r="DM76" s="273">
        <f>IF(multiple_funders="No",DM37,IF(cofunding_by_category=Config!$B$30,SUM(DM69:DM75),IF(cofunding_by_category=Config!$B$29,"",DM37)))</f>
        <v>0</v>
      </c>
      <c r="DN76" s="273">
        <f>IF(multiple_funders="No",DN37,IF(cofunding_by_category=Config!$B$30,SUM(DN69:DN75),IF(cofunding_by_category=Config!$B$29,"",DN37)))</f>
        <v>0</v>
      </c>
      <c r="DO76" s="62">
        <f>SUM(DE76:DN76)</f>
        <v>0</v>
      </c>
      <c r="DP76" s="46" t="str">
        <f t="shared" si="319"/>
        <v/>
      </c>
      <c r="DQ76" s="46" t="str">
        <f t="shared" ca="1" si="320"/>
        <v/>
      </c>
      <c r="DS76" s="220"/>
      <c r="DT76" s="290">
        <f>DE76</f>
        <v>0</v>
      </c>
      <c r="DU76" s="291">
        <f t="shared" si="321"/>
        <v>0</v>
      </c>
      <c r="DV76" s="291">
        <f t="shared" si="321"/>
        <v>0</v>
      </c>
      <c r="DW76" s="291">
        <f t="shared" si="321"/>
        <v>0</v>
      </c>
      <c r="DX76" s="291">
        <f t="shared" si="321"/>
        <v>0</v>
      </c>
      <c r="DY76" s="291">
        <f t="shared" si="321"/>
        <v>0</v>
      </c>
      <c r="DZ76" s="291">
        <f t="shared" si="321"/>
        <v>0</v>
      </c>
      <c r="EA76" s="274">
        <f>IF(multiple_funders="No",EA37,IF(cofunding_by_category=Config!$B$30,SUM(EA69:EA75),IF(cofunding_by_category=Config!$B$29,"",EA37)))</f>
        <v>0</v>
      </c>
      <c r="EB76" s="273">
        <f>IF(multiple_funders="No",EB37,IF(cofunding_by_category=Config!$B$30,SUM(EB69:EB75),IF(cofunding_by_category=Config!$B$29,"",EB37)))</f>
        <v>0</v>
      </c>
      <c r="EC76" s="273">
        <f>IF(multiple_funders="No",EC37,IF(cofunding_by_category=Config!$B$30,SUM(EC69:EC75),IF(cofunding_by_category=Config!$B$29,"",EC37)))</f>
        <v>0</v>
      </c>
      <c r="ED76" s="62">
        <f>SUM(DT76:EC76)</f>
        <v>0</v>
      </c>
      <c r="EE76" s="46" t="str">
        <f t="shared" si="323"/>
        <v/>
      </c>
      <c r="EF76" s="46" t="str">
        <f t="shared" ca="1" si="324"/>
        <v/>
      </c>
      <c r="EH76" s="220"/>
      <c r="EI76" s="290">
        <f>DT76</f>
        <v>0</v>
      </c>
      <c r="EJ76" s="291">
        <f t="shared" si="325"/>
        <v>0</v>
      </c>
      <c r="EK76" s="291">
        <f t="shared" si="325"/>
        <v>0</v>
      </c>
      <c r="EL76" s="291">
        <f t="shared" si="325"/>
        <v>0</v>
      </c>
      <c r="EM76" s="291">
        <f t="shared" si="325"/>
        <v>0</v>
      </c>
      <c r="EN76" s="291">
        <f t="shared" si="325"/>
        <v>0</v>
      </c>
      <c r="EO76" s="291">
        <f t="shared" si="325"/>
        <v>0</v>
      </c>
      <c r="EP76" s="291">
        <f t="shared" si="325"/>
        <v>0</v>
      </c>
      <c r="EQ76" s="274">
        <f>IF(multiple_funders="No",EQ37,IF(cofunding_by_category=Config!$B$30,SUM(EQ69:EQ75),IF(cofunding_by_category=Config!$B$29,"",EQ37)))</f>
        <v>0</v>
      </c>
      <c r="ER76" s="273">
        <f>IF(multiple_funders="No",ER37,IF(cofunding_by_category=Config!$B$30,SUM(ER69:ER75),IF(cofunding_by_category=Config!$B$29,"",ER37)))</f>
        <v>0</v>
      </c>
      <c r="ES76" s="62">
        <f>SUM(EI76:ER76)</f>
        <v>0</v>
      </c>
      <c r="ET76" s="46" t="str">
        <f t="shared" si="327"/>
        <v/>
      </c>
      <c r="EU76" s="46" t="str">
        <f t="shared" ca="1" si="328"/>
        <v/>
      </c>
      <c r="EW76" s="220"/>
      <c r="EX76" s="290">
        <f>EI76</f>
        <v>0</v>
      </c>
      <c r="EY76" s="291">
        <f t="shared" si="329"/>
        <v>0</v>
      </c>
      <c r="EZ76" s="291">
        <f t="shared" si="329"/>
        <v>0</v>
      </c>
      <c r="FA76" s="291">
        <f t="shared" si="329"/>
        <v>0</v>
      </c>
      <c r="FB76" s="291">
        <f t="shared" si="329"/>
        <v>0</v>
      </c>
      <c r="FC76" s="291">
        <f t="shared" si="329"/>
        <v>0</v>
      </c>
      <c r="FD76" s="291">
        <f t="shared" si="329"/>
        <v>0</v>
      </c>
      <c r="FE76" s="291">
        <f t="shared" si="329"/>
        <v>0</v>
      </c>
      <c r="FF76" s="291">
        <f t="shared" si="329"/>
        <v>0</v>
      </c>
      <c r="FG76" s="274">
        <f>IF(multiple_funders="No",FG37,IF(cofunding_by_category=Config!$B$30,SUM(FG69:FG75),IF(cofunding_by_category=Config!$B$29,"",FG37)))</f>
        <v>0</v>
      </c>
      <c r="FH76" s="62">
        <f>SUM(EX76:FG76)</f>
        <v>0</v>
      </c>
      <c r="FI76" s="46" t="str">
        <f t="shared" si="331"/>
        <v/>
      </c>
      <c r="FJ76" s="46" t="str">
        <f t="shared" ca="1" si="332"/>
        <v/>
      </c>
    </row>
    <row r="77" spans="1:168" s="63" customFormat="1" x14ac:dyDescent="0.2">
      <c r="B77" s="224"/>
      <c r="C77" s="224"/>
      <c r="D77" s="220"/>
      <c r="E77" s="225"/>
      <c r="F77" s="226"/>
      <c r="G77" s="226"/>
      <c r="H77" s="226"/>
      <c r="I77" s="226"/>
      <c r="J77" s="226"/>
      <c r="K77" s="226"/>
      <c r="L77" s="226"/>
      <c r="M77" s="226"/>
      <c r="N77" s="226"/>
      <c r="O77" s="588"/>
      <c r="P77" s="47"/>
      <c r="Q77" s="220"/>
      <c r="R77" s="220"/>
      <c r="S77" s="225"/>
      <c r="T77" s="226"/>
      <c r="U77" s="226"/>
      <c r="V77" s="226"/>
      <c r="W77" s="226"/>
      <c r="X77" s="226"/>
      <c r="Y77" s="226"/>
      <c r="Z77" s="226"/>
      <c r="AA77" s="226"/>
      <c r="AB77" s="226"/>
      <c r="AC77" s="588"/>
      <c r="AD77" s="46"/>
      <c r="AE77" s="46"/>
      <c r="AF77" s="220"/>
      <c r="AG77" s="220"/>
      <c r="AH77" s="225"/>
      <c r="AI77" s="225"/>
      <c r="AJ77" s="225"/>
      <c r="AK77" s="226"/>
      <c r="AL77" s="226"/>
      <c r="AM77" s="226"/>
      <c r="AN77" s="226"/>
      <c r="AO77" s="226"/>
      <c r="AP77" s="226"/>
      <c r="AQ77" s="226"/>
      <c r="AR77" s="588"/>
      <c r="AS77" s="46"/>
      <c r="AT77" s="46"/>
      <c r="AV77" s="220"/>
      <c r="AW77" s="225"/>
      <c r="AX77" s="226"/>
      <c r="AY77" s="225"/>
      <c r="AZ77" s="226"/>
      <c r="BA77" s="226"/>
      <c r="BB77" s="226"/>
      <c r="BC77" s="226"/>
      <c r="BD77" s="226"/>
      <c r="BE77" s="226"/>
      <c r="BF77" s="226"/>
      <c r="BG77" s="588"/>
      <c r="BH77" s="46"/>
      <c r="BI77" s="46"/>
      <c r="BK77" s="220"/>
      <c r="BL77" s="225"/>
      <c r="BM77" s="226"/>
      <c r="BN77" s="226"/>
      <c r="BO77" s="225"/>
      <c r="BP77" s="226"/>
      <c r="BQ77" s="226"/>
      <c r="BR77" s="226"/>
      <c r="BS77" s="226"/>
      <c r="BT77" s="226"/>
      <c r="BU77" s="226"/>
      <c r="BV77" s="588"/>
      <c r="BW77" s="46"/>
      <c r="BX77" s="46"/>
      <c r="BZ77" s="220"/>
      <c r="CA77" s="225"/>
      <c r="CB77" s="226"/>
      <c r="CC77" s="226"/>
      <c r="CD77" s="226"/>
      <c r="CE77" s="225"/>
      <c r="CF77" s="226"/>
      <c r="CG77" s="226"/>
      <c r="CH77" s="226"/>
      <c r="CI77" s="226"/>
      <c r="CJ77" s="226"/>
      <c r="CK77" s="588"/>
      <c r="CL77" s="46"/>
      <c r="CM77" s="46"/>
      <c r="CO77" s="220"/>
      <c r="CP77" s="225"/>
      <c r="CQ77" s="226"/>
      <c r="CR77" s="226"/>
      <c r="CS77" s="226"/>
      <c r="CT77" s="226"/>
      <c r="CU77" s="225"/>
      <c r="CV77" s="226"/>
      <c r="CW77" s="226"/>
      <c r="CX77" s="226"/>
      <c r="CY77" s="226"/>
      <c r="CZ77" s="588"/>
      <c r="DA77" s="46"/>
      <c r="DB77" s="46"/>
      <c r="DD77" s="220"/>
      <c r="DE77" s="225"/>
      <c r="DF77" s="226"/>
      <c r="DG77" s="226"/>
      <c r="DH77" s="226"/>
      <c r="DI77" s="226"/>
      <c r="DJ77" s="226"/>
      <c r="DK77" s="225"/>
      <c r="DL77" s="226"/>
      <c r="DM77" s="226"/>
      <c r="DN77" s="226"/>
      <c r="DO77" s="588"/>
      <c r="DP77" s="46"/>
      <c r="DQ77" s="46"/>
      <c r="DS77" s="220"/>
      <c r="DT77" s="225"/>
      <c r="DU77" s="226"/>
      <c r="DV77" s="226"/>
      <c r="DW77" s="226"/>
      <c r="DX77" s="226"/>
      <c r="DY77" s="226"/>
      <c r="DZ77" s="226"/>
      <c r="EA77" s="225"/>
      <c r="EB77" s="226"/>
      <c r="EC77" s="226"/>
      <c r="ED77" s="588"/>
      <c r="EE77" s="46"/>
      <c r="EF77" s="46"/>
      <c r="EH77" s="220"/>
      <c r="EI77" s="225"/>
      <c r="EJ77" s="226"/>
      <c r="EK77" s="226"/>
      <c r="EL77" s="226"/>
      <c r="EM77" s="226"/>
      <c r="EN77" s="226"/>
      <c r="EO77" s="226"/>
      <c r="EP77" s="226"/>
      <c r="EQ77" s="225"/>
      <c r="ER77" s="226"/>
      <c r="ES77" s="588"/>
      <c r="ET77" s="46"/>
      <c r="EU77" s="46"/>
      <c r="EW77" s="220"/>
      <c r="EX77" s="225"/>
      <c r="EY77" s="226"/>
      <c r="EZ77" s="226"/>
      <c r="FA77" s="226"/>
      <c r="FB77" s="226"/>
      <c r="FC77" s="226"/>
      <c r="FD77" s="226"/>
      <c r="FE77" s="226"/>
      <c r="FF77" s="226"/>
      <c r="FG77" s="225"/>
      <c r="FH77" s="588"/>
      <c r="FI77" s="46"/>
      <c r="FJ77" s="46"/>
    </row>
    <row r="78" spans="1:168" ht="15" thickBot="1" x14ac:dyDescent="0.25">
      <c r="B78" s="8"/>
      <c r="C78" s="9"/>
      <c r="E78" s="34"/>
      <c r="F78" s="34"/>
      <c r="G78" s="34"/>
      <c r="H78" s="34"/>
      <c r="I78" s="34"/>
      <c r="J78" s="34"/>
      <c r="K78" s="34"/>
      <c r="L78" s="34"/>
      <c r="M78" s="34"/>
      <c r="N78" s="34"/>
      <c r="O78" s="34"/>
      <c r="P78" s="35"/>
      <c r="S78" s="34"/>
      <c r="T78" s="34"/>
      <c r="U78" s="34"/>
      <c r="V78" s="34"/>
      <c r="W78" s="34"/>
      <c r="X78" s="34"/>
      <c r="Y78" s="34"/>
      <c r="Z78" s="34"/>
      <c r="AA78" s="34"/>
      <c r="AB78" s="34"/>
      <c r="AC78" s="34"/>
      <c r="AD78" s="34"/>
      <c r="AE78" s="35"/>
      <c r="AH78" s="34"/>
      <c r="AI78" s="34"/>
      <c r="AJ78" s="34"/>
      <c r="AK78" s="34"/>
      <c r="AL78" s="34"/>
      <c r="AM78" s="34"/>
      <c r="AN78" s="34"/>
      <c r="AO78" s="34"/>
      <c r="AP78" s="34"/>
      <c r="AQ78" s="34"/>
      <c r="AR78" s="34"/>
      <c r="AS78" s="34"/>
      <c r="AT78" s="35"/>
      <c r="AW78" s="34"/>
      <c r="AX78" s="34"/>
      <c r="AY78" s="34"/>
      <c r="AZ78" s="34"/>
      <c r="BA78" s="34"/>
      <c r="BB78" s="34"/>
      <c r="BC78" s="34"/>
      <c r="BD78" s="34"/>
      <c r="BE78" s="34"/>
      <c r="BF78" s="34"/>
      <c r="BG78" s="34"/>
      <c r="BH78" s="34"/>
      <c r="BI78" s="35"/>
      <c r="BL78" s="34"/>
      <c r="BM78" s="34"/>
      <c r="BN78" s="34"/>
      <c r="BO78" s="34"/>
      <c r="BP78" s="34"/>
      <c r="BQ78" s="34"/>
      <c r="BR78" s="34"/>
      <c r="BS78" s="34"/>
      <c r="BT78" s="34"/>
      <c r="BU78" s="34"/>
      <c r="BV78" s="34"/>
      <c r="BW78" s="34"/>
      <c r="BX78" s="35"/>
      <c r="CA78" s="34"/>
      <c r="CB78" s="34"/>
      <c r="CC78" s="34"/>
      <c r="CD78" s="34"/>
      <c r="CE78" s="34"/>
      <c r="CF78" s="34"/>
      <c r="CG78" s="34"/>
      <c r="CH78" s="34"/>
      <c r="CI78" s="34"/>
      <c r="CJ78" s="34"/>
      <c r="CK78" s="34"/>
      <c r="CL78" s="34"/>
      <c r="CM78" s="35"/>
      <c r="CP78" s="34"/>
      <c r="CQ78" s="34"/>
      <c r="CR78" s="34"/>
      <c r="CS78" s="34"/>
      <c r="CT78" s="34"/>
      <c r="CU78" s="34"/>
      <c r="CV78" s="34"/>
      <c r="CW78" s="34"/>
      <c r="CX78" s="34"/>
      <c r="CY78" s="34"/>
      <c r="CZ78" s="34"/>
      <c r="DA78" s="34"/>
      <c r="DB78" s="35"/>
      <c r="DE78" s="34"/>
      <c r="DF78" s="34"/>
      <c r="DG78" s="34"/>
      <c r="DH78" s="34"/>
      <c r="DI78" s="34"/>
      <c r="DJ78" s="34"/>
      <c r="DK78" s="34"/>
      <c r="DL78" s="34"/>
      <c r="DM78" s="34"/>
      <c r="DN78" s="34"/>
      <c r="DO78" s="34"/>
      <c r="DP78" s="34"/>
      <c r="DQ78" s="35"/>
      <c r="DT78" s="34"/>
      <c r="DU78" s="34"/>
      <c r="DV78" s="34"/>
      <c r="DW78" s="34"/>
      <c r="DX78" s="34"/>
      <c r="DY78" s="34"/>
      <c r="DZ78" s="34"/>
      <c r="EA78" s="34"/>
      <c r="EB78" s="34"/>
      <c r="EC78" s="34"/>
      <c r="ED78" s="34"/>
      <c r="EE78" s="34"/>
      <c r="EF78" s="35"/>
      <c r="EI78" s="34"/>
      <c r="EJ78" s="34"/>
      <c r="EK78" s="34"/>
      <c r="EL78" s="34"/>
      <c r="EM78" s="34"/>
      <c r="EN78" s="34"/>
      <c r="EO78" s="34"/>
      <c r="EP78" s="34"/>
      <c r="EQ78" s="34"/>
      <c r="ER78" s="34"/>
      <c r="ES78" s="34"/>
      <c r="ET78" s="34"/>
      <c r="EU78" s="35"/>
      <c r="EX78" s="34"/>
      <c r="EY78" s="34"/>
      <c r="EZ78" s="34"/>
      <c r="FA78" s="34"/>
      <c r="FB78" s="34"/>
      <c r="FC78" s="34"/>
      <c r="FD78" s="34"/>
      <c r="FE78" s="34"/>
      <c r="FF78" s="34"/>
      <c r="FG78" s="34"/>
      <c r="FH78" s="34"/>
      <c r="FI78" s="34"/>
      <c r="FJ78" s="35"/>
    </row>
    <row r="79" spans="1:168" s="199" customFormat="1" ht="4.5" customHeight="1" x14ac:dyDescent="0.2">
      <c r="D79" s="522"/>
      <c r="Q79" s="522"/>
      <c r="R79" s="522"/>
      <c r="AF79" s="522"/>
      <c r="AG79" s="522"/>
      <c r="AV79" s="522"/>
      <c r="BK79" s="522"/>
      <c r="BZ79" s="522"/>
      <c r="CO79" s="522"/>
      <c r="DD79" s="522"/>
      <c r="DS79" s="522"/>
      <c r="EH79" s="522"/>
      <c r="EW79" s="522"/>
    </row>
    <row r="80" spans="1:168" s="560" customFormat="1" ht="15" customHeight="1" x14ac:dyDescent="0.25">
      <c r="A80" s="833" t="s">
        <v>13</v>
      </c>
      <c r="B80" s="833"/>
      <c r="C80" s="833"/>
      <c r="E80" s="198"/>
      <c r="F80" s="198"/>
      <c r="G80" s="198"/>
      <c r="H80" s="198"/>
      <c r="I80" s="198"/>
      <c r="J80" s="198"/>
      <c r="K80" s="198"/>
      <c r="L80" s="198"/>
      <c r="M80" s="198"/>
      <c r="N80" s="198"/>
      <c r="O80" s="7"/>
      <c r="S80" s="592" t="s">
        <v>476</v>
      </c>
      <c r="T80" s="198"/>
      <c r="U80" s="198"/>
      <c r="V80" s="198"/>
      <c r="W80" s="198"/>
      <c r="X80" s="198"/>
      <c r="Y80" s="198"/>
      <c r="Z80" s="198"/>
      <c r="AA80" s="198"/>
      <c r="AB80" s="198"/>
      <c r="AC80" s="182"/>
      <c r="AD80" s="826" t="s">
        <v>451</v>
      </c>
      <c r="AE80" s="826" t="s">
        <v>452</v>
      </c>
      <c r="AF80" s="577"/>
      <c r="AG80" s="577"/>
      <c r="AH80" s="592" t="s">
        <v>476</v>
      </c>
      <c r="AI80" s="198"/>
      <c r="AJ80" s="198"/>
      <c r="AK80" s="198"/>
      <c r="AL80" s="198"/>
      <c r="AM80" s="198"/>
      <c r="AN80" s="198"/>
      <c r="AO80" s="198"/>
      <c r="AP80" s="198"/>
      <c r="AQ80" s="198"/>
      <c r="AR80" s="182"/>
      <c r="AS80" s="826" t="s">
        <v>450</v>
      </c>
      <c r="AT80" s="826" t="s">
        <v>452</v>
      </c>
      <c r="AU80" s="577"/>
      <c r="AV80" s="577"/>
      <c r="AW80" s="592" t="s">
        <v>476</v>
      </c>
      <c r="AX80" s="198"/>
      <c r="AY80" s="198"/>
      <c r="AZ80" s="198"/>
      <c r="BA80" s="198"/>
      <c r="BB80" s="198"/>
      <c r="BC80" s="198"/>
      <c r="BD80" s="198"/>
      <c r="BE80" s="198"/>
      <c r="BF80" s="198"/>
      <c r="BG80" s="182"/>
      <c r="BH80" s="826" t="s">
        <v>453</v>
      </c>
      <c r="BI80" s="826" t="s">
        <v>452</v>
      </c>
      <c r="BJ80" s="577"/>
      <c r="BK80" s="577"/>
      <c r="BL80" s="592" t="s">
        <v>476</v>
      </c>
      <c r="BM80" s="198"/>
      <c r="BN80" s="198"/>
      <c r="BO80" s="198"/>
      <c r="BP80" s="198"/>
      <c r="BQ80" s="198"/>
      <c r="BR80" s="198"/>
      <c r="BS80" s="198"/>
      <c r="BT80" s="198"/>
      <c r="BU80" s="198"/>
      <c r="BV80" s="182"/>
      <c r="BW80" s="826" t="s">
        <v>454</v>
      </c>
      <c r="BX80" s="826" t="s">
        <v>452</v>
      </c>
      <c r="BY80" s="577"/>
      <c r="BZ80" s="577"/>
      <c r="CA80" s="592" t="s">
        <v>476</v>
      </c>
      <c r="CB80" s="198"/>
      <c r="CC80" s="198"/>
      <c r="CD80" s="198"/>
      <c r="CE80" s="198"/>
      <c r="CF80" s="198"/>
      <c r="CG80" s="198"/>
      <c r="CH80" s="198"/>
      <c r="CI80" s="198"/>
      <c r="CJ80" s="198"/>
      <c r="CK80" s="182"/>
      <c r="CL80" s="826" t="s">
        <v>455</v>
      </c>
      <c r="CM80" s="826" t="s">
        <v>452</v>
      </c>
      <c r="CN80" s="577"/>
      <c r="CO80" s="577"/>
      <c r="CP80" s="592" t="s">
        <v>476</v>
      </c>
      <c r="CQ80" s="198"/>
      <c r="CR80" s="198"/>
      <c r="CS80" s="198"/>
      <c r="CT80" s="198"/>
      <c r="CU80" s="198"/>
      <c r="CV80" s="198"/>
      <c r="CW80" s="198"/>
      <c r="CX80" s="198"/>
      <c r="CY80" s="198"/>
      <c r="CZ80" s="182"/>
      <c r="DA80" s="826" t="s">
        <v>456</v>
      </c>
      <c r="DB80" s="826" t="s">
        <v>452</v>
      </c>
      <c r="DC80" s="577"/>
      <c r="DD80" s="577"/>
      <c r="DE80" s="592" t="s">
        <v>476</v>
      </c>
      <c r="DF80" s="198"/>
      <c r="DG80" s="198"/>
      <c r="DH80" s="198"/>
      <c r="DI80" s="198"/>
      <c r="DJ80" s="198"/>
      <c r="DK80" s="198"/>
      <c r="DL80" s="198"/>
      <c r="DM80" s="198"/>
      <c r="DN80" s="198"/>
      <c r="DO80" s="182"/>
      <c r="DP80" s="826" t="s">
        <v>457</v>
      </c>
      <c r="DQ80" s="826" t="s">
        <v>452</v>
      </c>
      <c r="DR80" s="577"/>
      <c r="DS80" s="577"/>
      <c r="DT80" s="592" t="s">
        <v>476</v>
      </c>
      <c r="DU80" s="198"/>
      <c r="DV80" s="198"/>
      <c r="DW80" s="198"/>
      <c r="DX80" s="198"/>
      <c r="DY80" s="198"/>
      <c r="DZ80" s="198"/>
      <c r="EA80" s="198"/>
      <c r="EB80" s="198"/>
      <c r="EC80" s="198"/>
      <c r="ED80" s="182"/>
      <c r="EE80" s="826" t="s">
        <v>458</v>
      </c>
      <c r="EF80" s="826" t="s">
        <v>452</v>
      </c>
      <c r="EG80" s="577"/>
      <c r="EH80" s="577"/>
      <c r="EI80" s="592" t="s">
        <v>476</v>
      </c>
      <c r="EJ80" s="198"/>
      <c r="EK80" s="198"/>
      <c r="EL80" s="198"/>
      <c r="EM80" s="198"/>
      <c r="EN80" s="198"/>
      <c r="EO80" s="198"/>
      <c r="EP80" s="198"/>
      <c r="EQ80" s="198"/>
      <c r="ER80" s="198"/>
      <c r="ES80" s="182"/>
      <c r="ET80" s="826" t="s">
        <v>459</v>
      </c>
      <c r="EU80" s="826" t="s">
        <v>452</v>
      </c>
      <c r="EV80" s="577"/>
      <c r="EW80" s="577"/>
      <c r="EX80" s="592" t="s">
        <v>476</v>
      </c>
      <c r="EY80" s="198"/>
      <c r="EZ80" s="198"/>
      <c r="FA80" s="198"/>
      <c r="FB80" s="198"/>
      <c r="FC80" s="198"/>
      <c r="FD80" s="198"/>
      <c r="FE80" s="198"/>
      <c r="FF80" s="198"/>
      <c r="FG80" s="198"/>
      <c r="FH80" s="182"/>
      <c r="FI80" s="826" t="s">
        <v>460</v>
      </c>
      <c r="FJ80" s="826" t="s">
        <v>452</v>
      </c>
      <c r="FK80" s="577"/>
      <c r="FL80" s="577"/>
    </row>
    <row r="81" spans="2:166" x14ac:dyDescent="0.2">
      <c r="B81" s="9" t="s">
        <v>40</v>
      </c>
      <c r="C81" s="9"/>
      <c r="E81" s="138"/>
      <c r="F81" s="138"/>
      <c r="G81" s="138"/>
      <c r="H81" s="138"/>
      <c r="I81" s="138"/>
      <c r="J81" s="138"/>
      <c r="K81" s="138"/>
      <c r="L81" s="138"/>
      <c r="M81" s="138"/>
      <c r="N81" s="138"/>
      <c r="O81" s="51" t="s">
        <v>1</v>
      </c>
      <c r="P81" s="511" t="s">
        <v>7</v>
      </c>
      <c r="S81" s="138"/>
      <c r="T81" s="138"/>
      <c r="U81" s="138"/>
      <c r="V81" s="138"/>
      <c r="W81" s="138"/>
      <c r="X81" s="138"/>
      <c r="Y81" s="138"/>
      <c r="Z81" s="138"/>
      <c r="AA81" s="138"/>
      <c r="AB81" s="138"/>
      <c r="AC81" s="51" t="s">
        <v>1</v>
      </c>
      <c r="AD81" s="826"/>
      <c r="AE81" s="826"/>
      <c r="AH81" s="138"/>
      <c r="AI81" s="138"/>
      <c r="AJ81" s="138"/>
      <c r="AK81" s="138"/>
      <c r="AL81" s="138"/>
      <c r="AM81" s="138"/>
      <c r="AN81" s="138"/>
      <c r="AO81" s="138"/>
      <c r="AP81" s="138"/>
      <c r="AQ81" s="138"/>
      <c r="AR81" s="51" t="s">
        <v>1</v>
      </c>
      <c r="AS81" s="826"/>
      <c r="AT81" s="826"/>
      <c r="AW81" s="138"/>
      <c r="AX81" s="138"/>
      <c r="AY81" s="138"/>
      <c r="AZ81" s="138"/>
      <c r="BA81" s="138"/>
      <c r="BB81" s="138"/>
      <c r="BC81" s="138"/>
      <c r="BD81" s="138"/>
      <c r="BE81" s="138"/>
      <c r="BF81" s="138"/>
      <c r="BG81" s="51" t="s">
        <v>1</v>
      </c>
      <c r="BH81" s="826"/>
      <c r="BI81" s="826"/>
      <c r="BL81" s="138"/>
      <c r="BM81" s="138"/>
      <c r="BN81" s="138"/>
      <c r="BO81" s="138"/>
      <c r="BP81" s="138"/>
      <c r="BQ81" s="138"/>
      <c r="BR81" s="138"/>
      <c r="BS81" s="138"/>
      <c r="BT81" s="138"/>
      <c r="BU81" s="138"/>
      <c r="BV81" s="51" t="s">
        <v>1</v>
      </c>
      <c r="BW81" s="826"/>
      <c r="BX81" s="826"/>
      <c r="CA81" s="138"/>
      <c r="CB81" s="138"/>
      <c r="CC81" s="138"/>
      <c r="CD81" s="138"/>
      <c r="CE81" s="138"/>
      <c r="CF81" s="138"/>
      <c r="CG81" s="138"/>
      <c r="CH81" s="138"/>
      <c r="CI81" s="138"/>
      <c r="CJ81" s="138"/>
      <c r="CK81" s="51" t="s">
        <v>1</v>
      </c>
      <c r="CL81" s="826"/>
      <c r="CM81" s="826"/>
      <c r="CP81" s="138"/>
      <c r="CQ81" s="138"/>
      <c r="CR81" s="138"/>
      <c r="CS81" s="138"/>
      <c r="CT81" s="138"/>
      <c r="CU81" s="138"/>
      <c r="CV81" s="138"/>
      <c r="CW81" s="138"/>
      <c r="CX81" s="138"/>
      <c r="CY81" s="138"/>
      <c r="CZ81" s="51" t="s">
        <v>1</v>
      </c>
      <c r="DA81" s="826"/>
      <c r="DB81" s="826"/>
      <c r="DE81" s="138"/>
      <c r="DF81" s="138"/>
      <c r="DG81" s="138"/>
      <c r="DH81" s="138"/>
      <c r="DI81" s="138"/>
      <c r="DJ81" s="138"/>
      <c r="DK81" s="138"/>
      <c r="DL81" s="138"/>
      <c r="DM81" s="138"/>
      <c r="DN81" s="138"/>
      <c r="DO81" s="51" t="s">
        <v>1</v>
      </c>
      <c r="DP81" s="826"/>
      <c r="DQ81" s="826"/>
      <c r="DT81" s="138"/>
      <c r="DU81" s="138"/>
      <c r="DV81" s="138"/>
      <c r="DW81" s="138"/>
      <c r="DX81" s="138"/>
      <c r="DY81" s="138"/>
      <c r="DZ81" s="138"/>
      <c r="EA81" s="138"/>
      <c r="EB81" s="138"/>
      <c r="EC81" s="138"/>
      <c r="ED81" s="51" t="s">
        <v>1</v>
      </c>
      <c r="EE81" s="826"/>
      <c r="EF81" s="826"/>
      <c r="EI81" s="138"/>
      <c r="EJ81" s="138"/>
      <c r="EK81" s="138"/>
      <c r="EL81" s="138"/>
      <c r="EM81" s="138"/>
      <c r="EN81" s="138"/>
      <c r="EO81" s="138"/>
      <c r="EP81" s="138"/>
      <c r="EQ81" s="138"/>
      <c r="ER81" s="138"/>
      <c r="ES81" s="51" t="s">
        <v>1</v>
      </c>
      <c r="ET81" s="826"/>
      <c r="EU81" s="826"/>
      <c r="EX81" s="138"/>
      <c r="EY81" s="138"/>
      <c r="EZ81" s="138"/>
      <c r="FA81" s="138"/>
      <c r="FB81" s="138"/>
      <c r="FC81" s="138"/>
      <c r="FD81" s="138"/>
      <c r="FE81" s="138"/>
      <c r="FF81" s="138"/>
      <c r="FG81" s="138"/>
      <c r="FH81" s="51" t="s">
        <v>1</v>
      </c>
      <c r="FI81" s="826"/>
      <c r="FJ81" s="826"/>
    </row>
    <row r="82" spans="2:166" x14ac:dyDescent="0.2">
      <c r="B82" s="6"/>
      <c r="C82" s="64" t="s">
        <v>557</v>
      </c>
      <c r="E82" s="268">
        <f ca="1">IF(OR(cofunding_by_category=Config!$B$30,cofunding_by_category=Config!$B$29),E35,0)</f>
        <v>0</v>
      </c>
      <c r="F82" s="268">
        <f ca="1">IF(OR(cofunding_by_category=Config!$B$30,cofunding_by_category=Config!$B$29),F35,0)</f>
        <v>0</v>
      </c>
      <c r="G82" s="268">
        <f ca="1">IF(OR(cofunding_by_category=Config!$B$30,cofunding_by_category=Config!$B$29),G35,0)</f>
        <v>0</v>
      </c>
      <c r="H82" s="268">
        <f ca="1">IF(OR(cofunding_by_category=Config!$B$30,cofunding_by_category=Config!$B$29),H35,0)</f>
        <v>0</v>
      </c>
      <c r="I82" s="268">
        <f ca="1">IF(OR(cofunding_by_category=Config!$B$30,cofunding_by_category=Config!$B$29),I35,0)</f>
        <v>0</v>
      </c>
      <c r="J82" s="268">
        <f ca="1">IF(OR(cofunding_by_category=Config!$B$30,cofunding_by_category=Config!$B$29),J35,0)</f>
        <v>0</v>
      </c>
      <c r="K82" s="268">
        <f ca="1">IF(OR(cofunding_by_category=Config!$B$30,cofunding_by_category=Config!$B$29),K35,0)</f>
        <v>0</v>
      </c>
      <c r="L82" s="268">
        <f ca="1">IF(OR(cofunding_by_category=Config!$B$30,cofunding_by_category=Config!$B$29),L35,0)</f>
        <v>0</v>
      </c>
      <c r="M82" s="268">
        <f ca="1">IF(OR(cofunding_by_category=Config!$B$30,cofunding_by_category=Config!$B$29),M35,0)</f>
        <v>0</v>
      </c>
      <c r="N82" s="268">
        <f ca="1">IF(OR(cofunding_by_category=Config!$B$30,cofunding_by_category=Config!$B$29),N35,0)</f>
        <v>0</v>
      </c>
      <c r="O82" s="219">
        <f t="shared" ref="O82:O93" ca="1" si="334">SUM(E82:N82)</f>
        <v>0</v>
      </c>
      <c r="P82" s="46" t="str">
        <f ca="1">IF(ISERROR(O82/O$94),"",O82/O$94)</f>
        <v/>
      </c>
      <c r="S82" s="247">
        <f>IF(OR(cofunding_by_category=Config!$B$30,cofunding_by_category=Config!$B$29),S35,"")</f>
        <v>0</v>
      </c>
      <c r="T82" s="50">
        <f>IF(OR(cofunding_by_category=Config!$B$30,cofunding_by_category=Config!$B$29),T35,"")</f>
        <v>0</v>
      </c>
      <c r="U82" s="50">
        <f>IF(OR(cofunding_by_category=Config!$B$30,cofunding_by_category=Config!$B$29),U35,"")</f>
        <v>0</v>
      </c>
      <c r="V82" s="50">
        <f>IF(OR(cofunding_by_category=Config!$B$30,cofunding_by_category=Config!$B$29),V35,"")</f>
        <v>0</v>
      </c>
      <c r="W82" s="50">
        <f>IF(OR(cofunding_by_category=Config!$B$30,cofunding_by_category=Config!$B$29),W35,"")</f>
        <v>0</v>
      </c>
      <c r="X82" s="50">
        <f>IF(OR(cofunding_by_category=Config!$B$30,cofunding_by_category=Config!$B$29),X35,"")</f>
        <v>0</v>
      </c>
      <c r="Y82" s="50">
        <f>IF(OR(cofunding_by_category=Config!$B$30,cofunding_by_category=Config!$B$29),Y35,"")</f>
        <v>0</v>
      </c>
      <c r="Z82" s="50">
        <f>IF(OR(cofunding_by_category=Config!$B$30,cofunding_by_category=Config!$B$29),Z35,"")</f>
        <v>0</v>
      </c>
      <c r="AA82" s="50">
        <f>IF(OR(cofunding_by_category=Config!$B$30,cofunding_by_category=Config!$B$29),AA35,"")</f>
        <v>0</v>
      </c>
      <c r="AB82" s="50">
        <f>IF(OR(cofunding_by_category=Config!$B$30,cofunding_by_category=Config!$B$29),AB35,"")</f>
        <v>0</v>
      </c>
      <c r="AC82" s="219">
        <f t="shared" ref="AC82:AC93" si="335">SUM(S82:AB82)</f>
        <v>0</v>
      </c>
      <c r="AD82" s="46" t="str">
        <f t="shared" ref="AD82:AD94" ca="1" si="336">IF(ISERROR(S82/E82),"",(S82/E82)-1)</f>
        <v/>
      </c>
      <c r="AE82" s="46" t="str">
        <f t="shared" ref="AE82:AE94" ca="1" si="337">IF(ISERROR(AC82/$O82),"",(AC82/$O82)-1)</f>
        <v/>
      </c>
      <c r="AH82" s="144">
        <f t="shared" ref="AH82:AH93" si="338">S82</f>
        <v>0</v>
      </c>
      <c r="AI82" s="278">
        <f>IF(OR(cofunding_by_category=Config!$B$30,cofunding_by_category=Config!$B$29),AI35,"")</f>
        <v>0</v>
      </c>
      <c r="AJ82" s="50">
        <f>IF(OR(cofunding_by_category=Config!$B$30,cofunding_by_category=Config!$B$29),AJ35,"")</f>
        <v>0</v>
      </c>
      <c r="AK82" s="50">
        <f>IF(OR(cofunding_by_category=Config!$B$30,cofunding_by_category=Config!$B$29),AK35,"")</f>
        <v>0</v>
      </c>
      <c r="AL82" s="50">
        <f>IF(OR(cofunding_by_category=Config!$B$30,cofunding_by_category=Config!$B$29),AL35,"")</f>
        <v>0</v>
      </c>
      <c r="AM82" s="50">
        <f>IF(OR(cofunding_by_category=Config!$B$30,cofunding_by_category=Config!$B$29),AM35,"")</f>
        <v>0</v>
      </c>
      <c r="AN82" s="50">
        <f>IF(OR(cofunding_by_category=Config!$B$30,cofunding_by_category=Config!$B$29),AN35,"")</f>
        <v>0</v>
      </c>
      <c r="AO82" s="50">
        <f>IF(OR(cofunding_by_category=Config!$B$30,cofunding_by_category=Config!$B$29),AO35,"")</f>
        <v>0</v>
      </c>
      <c r="AP82" s="50">
        <f>IF(OR(cofunding_by_category=Config!$B$30,cofunding_by_category=Config!$B$29),AP35,"")</f>
        <v>0</v>
      </c>
      <c r="AQ82" s="50">
        <f>IF(OR(cofunding_by_category=Config!$B$30,cofunding_by_category=Config!$B$29),AQ35,"")</f>
        <v>0</v>
      </c>
      <c r="AR82" s="219">
        <f t="shared" ref="AR82:AR93" si="339">SUM(AH82:AQ82)</f>
        <v>0</v>
      </c>
      <c r="AS82" s="46" t="str">
        <f t="shared" ref="AS82:AS94" si="340">IF(ISERROR(AI82/T82),"",(AI82/T82)-1)</f>
        <v/>
      </c>
      <c r="AT82" s="46" t="str">
        <f t="shared" ref="AT82:AT94" ca="1" si="341">IF(ISERROR(AR82/$O82),"",(AR82/$O82)-1)</f>
        <v/>
      </c>
      <c r="AW82" s="144">
        <f t="shared" ref="AW82:AX93" si="342">AH82</f>
        <v>0</v>
      </c>
      <c r="AX82" s="281">
        <f t="shared" si="342"/>
        <v>0</v>
      </c>
      <c r="AY82" s="278">
        <f>IF(OR(cofunding_by_category=Config!$B$30,cofunding_by_category=Config!$B$29),AY35,"")</f>
        <v>0</v>
      </c>
      <c r="AZ82" s="50">
        <f>IF(OR(cofunding_by_category=Config!$B$30,cofunding_by_category=Config!$B$29),AZ35,"")</f>
        <v>0</v>
      </c>
      <c r="BA82" s="50">
        <f>IF(OR(cofunding_by_category=Config!$B$30,cofunding_by_category=Config!$B$29),BA35,"")</f>
        <v>0</v>
      </c>
      <c r="BB82" s="50">
        <f>IF(OR(cofunding_by_category=Config!$B$30,cofunding_by_category=Config!$B$29),BB35,"")</f>
        <v>0</v>
      </c>
      <c r="BC82" s="50">
        <f>IF(OR(cofunding_by_category=Config!$B$30,cofunding_by_category=Config!$B$29),BC35,"")</f>
        <v>0</v>
      </c>
      <c r="BD82" s="50">
        <f>IF(OR(cofunding_by_category=Config!$B$30,cofunding_by_category=Config!$B$29),BD35,"")</f>
        <v>0</v>
      </c>
      <c r="BE82" s="50">
        <f>IF(OR(cofunding_by_category=Config!$B$30,cofunding_by_category=Config!$B$29),BE35,"")</f>
        <v>0</v>
      </c>
      <c r="BF82" s="50">
        <f>IF(OR(cofunding_by_category=Config!$B$30,cofunding_by_category=Config!$B$29),BF35,"")</f>
        <v>0</v>
      </c>
      <c r="BG82" s="219">
        <f t="shared" ref="BG82:BG93" si="343">SUM(AW82:BF82)</f>
        <v>0</v>
      </c>
      <c r="BH82" s="46" t="str">
        <f t="shared" ref="BH82:BH94" si="344">IF(ISERROR(AY82/AJ82),"",(AY82/AJ82)-1)</f>
        <v/>
      </c>
      <c r="BI82" s="46" t="str">
        <f t="shared" ref="BI82:BI94" ca="1" si="345">IF(ISERROR(BG82/$O82),"",(BG82/$O82)-1)</f>
        <v/>
      </c>
      <c r="BL82" s="144">
        <f t="shared" ref="BL82:BN87" si="346">AW82</f>
        <v>0</v>
      </c>
      <c r="BM82" s="166">
        <f t="shared" si="346"/>
        <v>0</v>
      </c>
      <c r="BN82" s="281">
        <f t="shared" si="346"/>
        <v>0</v>
      </c>
      <c r="BO82" s="278">
        <f>IF(OR(cofunding_by_category=Config!$B$30,cofunding_by_category=Config!$B$29),BO35,"")</f>
        <v>0</v>
      </c>
      <c r="BP82" s="50">
        <f>IF(OR(cofunding_by_category=Config!$B$30,cofunding_by_category=Config!$B$29),BP35,"")</f>
        <v>0</v>
      </c>
      <c r="BQ82" s="50">
        <f>IF(OR(cofunding_by_category=Config!$B$30,cofunding_by_category=Config!$B$29),BQ35,"")</f>
        <v>0</v>
      </c>
      <c r="BR82" s="50">
        <f>IF(OR(cofunding_by_category=Config!$B$30,cofunding_by_category=Config!$B$29),BR35,"")</f>
        <v>0</v>
      </c>
      <c r="BS82" s="50">
        <f>IF(OR(cofunding_by_category=Config!$B$30,cofunding_by_category=Config!$B$29),BS35,"")</f>
        <v>0</v>
      </c>
      <c r="BT82" s="50">
        <f>IF(OR(cofunding_by_category=Config!$B$30,cofunding_by_category=Config!$B$29),BT35,"")</f>
        <v>0</v>
      </c>
      <c r="BU82" s="50">
        <f>IF(OR(cofunding_by_category=Config!$B$30,cofunding_by_category=Config!$B$29),BU35,"")</f>
        <v>0</v>
      </c>
      <c r="BV82" s="219">
        <f t="shared" ref="BV82:BV93" si="347">SUM(BL82:BU82)</f>
        <v>0</v>
      </c>
      <c r="BW82" s="46" t="str">
        <f t="shared" ref="BW82:BW94" si="348">IF(ISERROR(BO82/AZ82),"",(BO82/AZ82)-1)</f>
        <v/>
      </c>
      <c r="BX82" s="46" t="str">
        <f t="shared" ref="BX82:BX94" ca="1" si="349">IF(ISERROR(BV82/$O82),"",(BV82/$O82)-1)</f>
        <v/>
      </c>
      <c r="CA82" s="144">
        <f t="shared" ref="CA82:CD85" si="350">BL82</f>
        <v>0</v>
      </c>
      <c r="CB82" s="166">
        <f t="shared" si="350"/>
        <v>0</v>
      </c>
      <c r="CC82" s="166">
        <f t="shared" si="350"/>
        <v>0</v>
      </c>
      <c r="CD82" s="281">
        <f t="shared" si="350"/>
        <v>0</v>
      </c>
      <c r="CE82" s="278">
        <f>IF(OR(cofunding_by_category=Config!$B$30,cofunding_by_category=Config!$B$29),CE35,"")</f>
        <v>0</v>
      </c>
      <c r="CF82" s="50">
        <f>IF(OR(cofunding_by_category=Config!$B$30,cofunding_by_category=Config!$B$29),CF35,"")</f>
        <v>0</v>
      </c>
      <c r="CG82" s="50">
        <f>IF(OR(cofunding_by_category=Config!$B$30,cofunding_by_category=Config!$B$29),CG35,"")</f>
        <v>0</v>
      </c>
      <c r="CH82" s="50">
        <f>IF(OR(cofunding_by_category=Config!$B$30,cofunding_by_category=Config!$B$29),CH35,"")</f>
        <v>0</v>
      </c>
      <c r="CI82" s="50">
        <f>IF(OR(cofunding_by_category=Config!$B$30,cofunding_by_category=Config!$B$29),CI35,"")</f>
        <v>0</v>
      </c>
      <c r="CJ82" s="50">
        <f>IF(OR(cofunding_by_category=Config!$B$30,cofunding_by_category=Config!$B$29),CJ35,"")</f>
        <v>0</v>
      </c>
      <c r="CK82" s="219">
        <f t="shared" ref="CK82:CK93" si="351">SUM(CA82:CJ82)</f>
        <v>0</v>
      </c>
      <c r="CL82" s="46" t="str">
        <f t="shared" ref="CL82:CL94" si="352">IF(ISERROR(CE82/BP82),"",(CE82/BP82)-1)</f>
        <v/>
      </c>
      <c r="CM82" s="46" t="str">
        <f t="shared" ref="CM82:CM94" ca="1" si="353">IF(ISERROR(CK82/$O82),"",(CK82/$O82)-1)</f>
        <v/>
      </c>
      <c r="CP82" s="144">
        <f t="shared" ref="CP82:CT88" si="354">CA82</f>
        <v>0</v>
      </c>
      <c r="CQ82" s="166">
        <f t="shared" si="354"/>
        <v>0</v>
      </c>
      <c r="CR82" s="166">
        <f t="shared" si="354"/>
        <v>0</v>
      </c>
      <c r="CS82" s="166">
        <f t="shared" si="354"/>
        <v>0</v>
      </c>
      <c r="CT82" s="281">
        <f t="shared" si="354"/>
        <v>0</v>
      </c>
      <c r="CU82" s="278">
        <f>IF(OR(cofunding_by_category=Config!$B$30,cofunding_by_category=Config!$B$29),CU35,"")</f>
        <v>0</v>
      </c>
      <c r="CV82" s="50">
        <f>IF(OR(cofunding_by_category=Config!$B$30,cofunding_by_category=Config!$B$29),CV35,"")</f>
        <v>0</v>
      </c>
      <c r="CW82" s="50">
        <f>IF(OR(cofunding_by_category=Config!$B$30,cofunding_by_category=Config!$B$29),CW35,"")</f>
        <v>0</v>
      </c>
      <c r="CX82" s="50">
        <f>IF(OR(cofunding_by_category=Config!$B$30,cofunding_by_category=Config!$B$29),CX35,"")</f>
        <v>0</v>
      </c>
      <c r="CY82" s="50">
        <f>IF(OR(cofunding_by_category=Config!$B$30,cofunding_by_category=Config!$B$29),CY35,"")</f>
        <v>0</v>
      </c>
      <c r="CZ82" s="219">
        <f t="shared" ref="CZ82:CZ93" si="355">SUM(CP82:CY82)</f>
        <v>0</v>
      </c>
      <c r="DA82" s="46" t="str">
        <f t="shared" ref="DA82:DA94" si="356">IF(ISERROR(CU82/CF82),"",(CU82/CF82)-1)</f>
        <v/>
      </c>
      <c r="DB82" s="46" t="str">
        <f t="shared" ref="DB82:DB94" ca="1" si="357">IF(ISERROR(CZ82/$O82),"",(CZ82/$O82)-1)</f>
        <v/>
      </c>
      <c r="DE82" s="144">
        <f t="shared" ref="DE82:DJ86" si="358">CP82</f>
        <v>0</v>
      </c>
      <c r="DF82" s="166">
        <f t="shared" si="358"/>
        <v>0</v>
      </c>
      <c r="DG82" s="166">
        <f t="shared" si="358"/>
        <v>0</v>
      </c>
      <c r="DH82" s="166">
        <f t="shared" si="358"/>
        <v>0</v>
      </c>
      <c r="DI82" s="166">
        <f t="shared" si="358"/>
        <v>0</v>
      </c>
      <c r="DJ82" s="166">
        <f t="shared" si="358"/>
        <v>0</v>
      </c>
      <c r="DK82" s="247">
        <f>IF(OR(cofunding_by_category=Config!$B$30,cofunding_by_category=Config!$B$29),DK35,"")</f>
        <v>0</v>
      </c>
      <c r="DL82" s="50">
        <f>IF(OR(cofunding_by_category=Config!$B$30,cofunding_by_category=Config!$B$29),DL35,"")</f>
        <v>0</v>
      </c>
      <c r="DM82" s="50">
        <f>IF(OR(cofunding_by_category=Config!$B$30,cofunding_by_category=Config!$B$29),DM35,"")</f>
        <v>0</v>
      </c>
      <c r="DN82" s="50">
        <f>IF(OR(cofunding_by_category=Config!$B$30,cofunding_by_category=Config!$B$29),DN35,"")</f>
        <v>0</v>
      </c>
      <c r="DO82" s="219">
        <f t="shared" ref="DO82:DO93" si="359">SUM(DE82:DN82)</f>
        <v>0</v>
      </c>
      <c r="DP82" s="46" t="str">
        <f t="shared" ref="DP82:DP94" si="360">IF(ISERROR(DK82/CV82),"",(DK82/CV82)-1)</f>
        <v/>
      </c>
      <c r="DQ82" s="46" t="str">
        <f t="shared" ref="DQ82:DQ94" ca="1" si="361">IF(ISERROR(DO82/$O82),"",(DO82/$O82)-1)</f>
        <v/>
      </c>
      <c r="DT82" s="144">
        <f t="shared" ref="DT82:DZ87" si="362">DE82</f>
        <v>0</v>
      </c>
      <c r="DU82" s="166">
        <f t="shared" si="362"/>
        <v>0</v>
      </c>
      <c r="DV82" s="166">
        <f t="shared" si="362"/>
        <v>0</v>
      </c>
      <c r="DW82" s="166">
        <f t="shared" si="362"/>
        <v>0</v>
      </c>
      <c r="DX82" s="166">
        <f t="shared" si="362"/>
        <v>0</v>
      </c>
      <c r="DY82" s="166">
        <f t="shared" si="362"/>
        <v>0</v>
      </c>
      <c r="DZ82" s="281">
        <f t="shared" si="362"/>
        <v>0</v>
      </c>
      <c r="EA82" s="278">
        <f>IF(OR(cofunding_by_category=Config!$B$30,cofunding_by_category=Config!$B$29),EA35,"")</f>
        <v>0</v>
      </c>
      <c r="EB82" s="50">
        <f>IF(OR(cofunding_by_category=Config!$B$30,cofunding_by_category=Config!$B$29),EB35,"")</f>
        <v>0</v>
      </c>
      <c r="EC82" s="50">
        <f>IF(OR(cofunding_by_category=Config!$B$30,cofunding_by_category=Config!$B$29),EC35,"")</f>
        <v>0</v>
      </c>
      <c r="ED82" s="219">
        <f t="shared" ref="ED82:ED93" si="363">SUM(DT82:EC82)</f>
        <v>0</v>
      </c>
      <c r="EE82" s="46" t="str">
        <f t="shared" ref="EE82:EE94" si="364">IF(ISERROR(EA82/DL82),"",(EA82/DL82)-1)</f>
        <v/>
      </c>
      <c r="EF82" s="46" t="str">
        <f t="shared" ref="EF82:EF94" ca="1" si="365">IF(ISERROR(ED82/$O82),"",(ED82/$O82)-1)</f>
        <v/>
      </c>
      <c r="EI82" s="144">
        <f t="shared" ref="EI82:EP87" si="366">DT82</f>
        <v>0</v>
      </c>
      <c r="EJ82" s="166">
        <f t="shared" si="366"/>
        <v>0</v>
      </c>
      <c r="EK82" s="166">
        <f t="shared" si="366"/>
        <v>0</v>
      </c>
      <c r="EL82" s="166">
        <f t="shared" si="366"/>
        <v>0</v>
      </c>
      <c r="EM82" s="166">
        <f t="shared" si="366"/>
        <v>0</v>
      </c>
      <c r="EN82" s="166">
        <f t="shared" si="366"/>
        <v>0</v>
      </c>
      <c r="EO82" s="166">
        <f t="shared" si="366"/>
        <v>0</v>
      </c>
      <c r="EP82" s="281">
        <f t="shared" si="366"/>
        <v>0</v>
      </c>
      <c r="EQ82" s="278">
        <f>IF(OR(cofunding_by_category=Config!$B$30,cofunding_by_category=Config!$B$29),EQ35,"")</f>
        <v>0</v>
      </c>
      <c r="ER82" s="50">
        <f>IF(OR(cofunding_by_category=Config!$B$30,cofunding_by_category=Config!$B$29),ER35,"")</f>
        <v>0</v>
      </c>
      <c r="ES82" s="219">
        <f t="shared" ref="ES82:ES93" si="367">SUM(EI82:ER82)</f>
        <v>0</v>
      </c>
      <c r="ET82" s="46" t="str">
        <f t="shared" ref="ET82:ET94" si="368">IF(ISERROR(EQ82/EB82),"",(EQ82/EB82)-1)</f>
        <v/>
      </c>
      <c r="EU82" s="46" t="str">
        <f t="shared" ref="EU82:EU94" ca="1" si="369">IF(ISERROR(ES82/$O82),"",(ES82/$O82)-1)</f>
        <v/>
      </c>
      <c r="EX82" s="144">
        <f t="shared" ref="EX82:FF87" si="370">EI82</f>
        <v>0</v>
      </c>
      <c r="EY82" s="166">
        <f t="shared" si="370"/>
        <v>0</v>
      </c>
      <c r="EZ82" s="166">
        <f t="shared" si="370"/>
        <v>0</v>
      </c>
      <c r="FA82" s="166">
        <f t="shared" si="370"/>
        <v>0</v>
      </c>
      <c r="FB82" s="166">
        <f t="shared" si="370"/>
        <v>0</v>
      </c>
      <c r="FC82" s="166">
        <f t="shared" si="370"/>
        <v>0</v>
      </c>
      <c r="FD82" s="166">
        <f t="shared" si="370"/>
        <v>0</v>
      </c>
      <c r="FE82" s="166">
        <f t="shared" si="370"/>
        <v>0</v>
      </c>
      <c r="FF82" s="281">
        <f t="shared" si="370"/>
        <v>0</v>
      </c>
      <c r="FG82" s="278">
        <f>IF(OR(cofunding_by_category=Config!$B$30,cofunding_by_category=Config!$B$29),FG35,"")</f>
        <v>0</v>
      </c>
      <c r="FH82" s="219">
        <f t="shared" ref="FH82:FH93" si="371">SUM(EX82:FG82)</f>
        <v>0</v>
      </c>
      <c r="FI82" s="46" t="str">
        <f t="shared" ref="FI82:FI94" si="372">IF(ISERROR(FG82/ER82),"",(FG82/ER82)-1)</f>
        <v/>
      </c>
      <c r="FJ82" s="46" t="str">
        <f t="shared" ref="FJ82:FJ94" ca="1" si="373">IF(ISERROR(FH82/$O82),"",(FH82/$O82)-1)</f>
        <v/>
      </c>
    </row>
    <row r="83" spans="2:166" x14ac:dyDescent="0.2">
      <c r="B83" s="6"/>
      <c r="C83" s="64" t="s">
        <v>558</v>
      </c>
      <c r="E83" s="269">
        <f ca="1">IF(OR(cofunding_by_category=Config!$B$30,cofunding_by_category=Config!$B$29),E36,0)</f>
        <v>0</v>
      </c>
      <c r="F83" s="269">
        <f ca="1">IF(OR(cofunding_by_category=Config!$B$30,cofunding_by_category=Config!$B$29),F36,0)</f>
        <v>0</v>
      </c>
      <c r="G83" s="269">
        <f ca="1">IF(OR(cofunding_by_category=Config!$B$30,cofunding_by_category=Config!$B$29),G36,0)</f>
        <v>0</v>
      </c>
      <c r="H83" s="269">
        <f ca="1">IF(OR(cofunding_by_category=Config!$B$30,cofunding_by_category=Config!$B$29),H36,0)</f>
        <v>0</v>
      </c>
      <c r="I83" s="269">
        <f ca="1">IF(OR(cofunding_by_category=Config!$B$30,cofunding_by_category=Config!$B$29),I36,0)</f>
        <v>0</v>
      </c>
      <c r="J83" s="269">
        <f ca="1">IF(OR(cofunding_by_category=Config!$B$30,cofunding_by_category=Config!$B$29),J36,0)</f>
        <v>0</v>
      </c>
      <c r="K83" s="269">
        <f ca="1">IF(OR(cofunding_by_category=Config!$B$30,cofunding_by_category=Config!$B$29),K36,0)</f>
        <v>0</v>
      </c>
      <c r="L83" s="269">
        <f ca="1">IF(OR(cofunding_by_category=Config!$B$30,cofunding_by_category=Config!$B$29),L36,0)</f>
        <v>0</v>
      </c>
      <c r="M83" s="269">
        <f ca="1">IF(OR(cofunding_by_category=Config!$B$30,cofunding_by_category=Config!$B$29),M36,0)</f>
        <v>0</v>
      </c>
      <c r="N83" s="269">
        <f ca="1">IF(OR(cofunding_by_category=Config!$B$30,cofunding_by_category=Config!$B$29),N36,0)</f>
        <v>0</v>
      </c>
      <c r="O83" s="4">
        <f t="shared" ca="1" si="334"/>
        <v>0</v>
      </c>
      <c r="P83" s="46" t="str">
        <f t="shared" ref="P83:P94" ca="1" si="374">IF(ISERROR(O83/O$94),"",O83/O$94)</f>
        <v/>
      </c>
      <c r="S83" s="246">
        <f>IF(OR(cofunding_by_category=Config!$B$30,cofunding_by_category=Config!$B$29),S36,"")</f>
        <v>0</v>
      </c>
      <c r="T83" s="32">
        <f>IF(OR(cofunding_by_category=Config!$B$30,cofunding_by_category=Config!$B$29),T36,"")</f>
        <v>0</v>
      </c>
      <c r="U83" s="32">
        <f>IF(OR(cofunding_by_category=Config!$B$30,cofunding_by_category=Config!$B$29),U36,"")</f>
        <v>0</v>
      </c>
      <c r="V83" s="32">
        <f>IF(OR(cofunding_by_category=Config!$B$30,cofunding_by_category=Config!$B$29),V36,"")</f>
        <v>0</v>
      </c>
      <c r="W83" s="32">
        <f>IF(OR(cofunding_by_category=Config!$B$30,cofunding_by_category=Config!$B$29),W36,"")</f>
        <v>0</v>
      </c>
      <c r="X83" s="32">
        <f>IF(OR(cofunding_by_category=Config!$B$30,cofunding_by_category=Config!$B$29),X36,"")</f>
        <v>0</v>
      </c>
      <c r="Y83" s="32">
        <f>IF(OR(cofunding_by_category=Config!$B$30,cofunding_by_category=Config!$B$29),Y36,"")</f>
        <v>0</v>
      </c>
      <c r="Z83" s="32">
        <f>IF(OR(cofunding_by_category=Config!$B$30,cofunding_by_category=Config!$B$29),Z36,"")</f>
        <v>0</v>
      </c>
      <c r="AA83" s="32">
        <f>IF(OR(cofunding_by_category=Config!$B$30,cofunding_by_category=Config!$B$29),AA36,"")</f>
        <v>0</v>
      </c>
      <c r="AB83" s="32">
        <f>IF(OR(cofunding_by_category=Config!$B$30,cofunding_by_category=Config!$B$29),AB36,"")</f>
        <v>0</v>
      </c>
      <c r="AC83" s="4">
        <f t="shared" si="335"/>
        <v>0</v>
      </c>
      <c r="AD83" s="46" t="str">
        <f t="shared" ca="1" si="336"/>
        <v/>
      </c>
      <c r="AE83" s="46" t="str">
        <f t="shared" ca="1" si="337"/>
        <v/>
      </c>
      <c r="AH83" s="145">
        <f t="shared" si="338"/>
        <v>0</v>
      </c>
      <c r="AI83" s="279">
        <f>IF(OR(cofunding_by_category=Config!$B$30,cofunding_by_category=Config!$B$29),AI36,"")</f>
        <v>0</v>
      </c>
      <c r="AJ83" s="32">
        <f>IF(OR(cofunding_by_category=Config!$B$30,cofunding_by_category=Config!$B$29),AJ36,"")</f>
        <v>0</v>
      </c>
      <c r="AK83" s="32">
        <f>IF(OR(cofunding_by_category=Config!$B$30,cofunding_by_category=Config!$B$29),AK36,"")</f>
        <v>0</v>
      </c>
      <c r="AL83" s="32">
        <f>IF(OR(cofunding_by_category=Config!$B$30,cofunding_by_category=Config!$B$29),AL36,"")</f>
        <v>0</v>
      </c>
      <c r="AM83" s="32">
        <f>IF(OR(cofunding_by_category=Config!$B$30,cofunding_by_category=Config!$B$29),AM36,"")</f>
        <v>0</v>
      </c>
      <c r="AN83" s="32">
        <f>IF(OR(cofunding_by_category=Config!$B$30,cofunding_by_category=Config!$B$29),AN36,"")</f>
        <v>0</v>
      </c>
      <c r="AO83" s="32">
        <f>IF(OR(cofunding_by_category=Config!$B$30,cofunding_by_category=Config!$B$29),AO36,"")</f>
        <v>0</v>
      </c>
      <c r="AP83" s="32">
        <f>IF(OR(cofunding_by_category=Config!$B$30,cofunding_by_category=Config!$B$29),AP36,"")</f>
        <v>0</v>
      </c>
      <c r="AQ83" s="32">
        <f>IF(OR(cofunding_by_category=Config!$B$30,cofunding_by_category=Config!$B$29),AQ36,"")</f>
        <v>0</v>
      </c>
      <c r="AR83" s="4">
        <f t="shared" si="339"/>
        <v>0</v>
      </c>
      <c r="AS83" s="46" t="str">
        <f t="shared" si="340"/>
        <v/>
      </c>
      <c r="AT83" s="46" t="str">
        <f t="shared" ca="1" si="341"/>
        <v/>
      </c>
      <c r="AW83" s="145">
        <f t="shared" si="342"/>
        <v>0</v>
      </c>
      <c r="AX83" s="283">
        <f t="shared" si="342"/>
        <v>0</v>
      </c>
      <c r="AY83" s="279">
        <f>IF(OR(cofunding_by_category=Config!$B$30,cofunding_by_category=Config!$B$29),AY36,"")</f>
        <v>0</v>
      </c>
      <c r="AZ83" s="32">
        <f>IF(OR(cofunding_by_category=Config!$B$30,cofunding_by_category=Config!$B$29),AZ36,"")</f>
        <v>0</v>
      </c>
      <c r="BA83" s="32">
        <f>IF(OR(cofunding_by_category=Config!$B$30,cofunding_by_category=Config!$B$29),BA36,"")</f>
        <v>0</v>
      </c>
      <c r="BB83" s="32">
        <f>IF(OR(cofunding_by_category=Config!$B$30,cofunding_by_category=Config!$B$29),BB36,"")</f>
        <v>0</v>
      </c>
      <c r="BC83" s="32">
        <f>IF(OR(cofunding_by_category=Config!$B$30,cofunding_by_category=Config!$B$29),BC36,"")</f>
        <v>0</v>
      </c>
      <c r="BD83" s="32">
        <f>IF(OR(cofunding_by_category=Config!$B$30,cofunding_by_category=Config!$B$29),BD36,"")</f>
        <v>0</v>
      </c>
      <c r="BE83" s="32">
        <f>IF(OR(cofunding_by_category=Config!$B$30,cofunding_by_category=Config!$B$29),BE36,"")</f>
        <v>0</v>
      </c>
      <c r="BF83" s="32">
        <f>IF(OR(cofunding_by_category=Config!$B$30,cofunding_by_category=Config!$B$29),BF36,"")</f>
        <v>0</v>
      </c>
      <c r="BG83" s="4">
        <f t="shared" si="343"/>
        <v>0</v>
      </c>
      <c r="BH83" s="46" t="str">
        <f t="shared" si="344"/>
        <v/>
      </c>
      <c r="BI83" s="46" t="str">
        <f t="shared" ca="1" si="345"/>
        <v/>
      </c>
      <c r="BL83" s="145">
        <f t="shared" si="346"/>
        <v>0</v>
      </c>
      <c r="BM83" s="167">
        <f t="shared" si="346"/>
        <v>0</v>
      </c>
      <c r="BN83" s="283">
        <f t="shared" si="346"/>
        <v>0</v>
      </c>
      <c r="BO83" s="279">
        <f>IF(OR(cofunding_by_category=Config!$B$30,cofunding_by_category=Config!$B$29),BO36,"")</f>
        <v>0</v>
      </c>
      <c r="BP83" s="32">
        <f>IF(OR(cofunding_by_category=Config!$B$30,cofunding_by_category=Config!$B$29),BP36,"")</f>
        <v>0</v>
      </c>
      <c r="BQ83" s="32">
        <f>IF(OR(cofunding_by_category=Config!$B$30,cofunding_by_category=Config!$B$29),BQ36,"")</f>
        <v>0</v>
      </c>
      <c r="BR83" s="32">
        <f>IF(OR(cofunding_by_category=Config!$B$30,cofunding_by_category=Config!$B$29),BR36,"")</f>
        <v>0</v>
      </c>
      <c r="BS83" s="32">
        <f>IF(OR(cofunding_by_category=Config!$B$30,cofunding_by_category=Config!$B$29),BS36,"")</f>
        <v>0</v>
      </c>
      <c r="BT83" s="32">
        <f>IF(OR(cofunding_by_category=Config!$B$30,cofunding_by_category=Config!$B$29),BT36,"")</f>
        <v>0</v>
      </c>
      <c r="BU83" s="32">
        <f>IF(OR(cofunding_by_category=Config!$B$30,cofunding_by_category=Config!$B$29),BU36,"")</f>
        <v>0</v>
      </c>
      <c r="BV83" s="4">
        <f t="shared" si="347"/>
        <v>0</v>
      </c>
      <c r="BW83" s="46" t="str">
        <f t="shared" si="348"/>
        <v/>
      </c>
      <c r="BX83" s="46" t="str">
        <f t="shared" ca="1" si="349"/>
        <v/>
      </c>
      <c r="CA83" s="145">
        <f t="shared" si="350"/>
        <v>0</v>
      </c>
      <c r="CB83" s="167">
        <f t="shared" si="350"/>
        <v>0</v>
      </c>
      <c r="CC83" s="167">
        <f t="shared" si="350"/>
        <v>0</v>
      </c>
      <c r="CD83" s="283">
        <f t="shared" si="350"/>
        <v>0</v>
      </c>
      <c r="CE83" s="279">
        <f>IF(OR(cofunding_by_category=Config!$B$30,cofunding_by_category=Config!$B$29),CE36,"")</f>
        <v>0</v>
      </c>
      <c r="CF83" s="32">
        <f>IF(OR(cofunding_by_category=Config!$B$30,cofunding_by_category=Config!$B$29),CF36,"")</f>
        <v>0</v>
      </c>
      <c r="CG83" s="32">
        <f>IF(OR(cofunding_by_category=Config!$B$30,cofunding_by_category=Config!$B$29),CG36,"")</f>
        <v>0</v>
      </c>
      <c r="CH83" s="32">
        <f>IF(OR(cofunding_by_category=Config!$B$30,cofunding_by_category=Config!$B$29),CH36,"")</f>
        <v>0</v>
      </c>
      <c r="CI83" s="32">
        <f>IF(OR(cofunding_by_category=Config!$B$30,cofunding_by_category=Config!$B$29),CI36,"")</f>
        <v>0</v>
      </c>
      <c r="CJ83" s="32">
        <f>IF(OR(cofunding_by_category=Config!$B$30,cofunding_by_category=Config!$B$29),CJ36,"")</f>
        <v>0</v>
      </c>
      <c r="CK83" s="4">
        <f t="shared" si="351"/>
        <v>0</v>
      </c>
      <c r="CL83" s="46" t="str">
        <f t="shared" si="352"/>
        <v/>
      </c>
      <c r="CM83" s="46" t="str">
        <f t="shared" ca="1" si="353"/>
        <v/>
      </c>
      <c r="CP83" s="145">
        <f t="shared" si="354"/>
        <v>0</v>
      </c>
      <c r="CQ83" s="167">
        <f t="shared" si="354"/>
        <v>0</v>
      </c>
      <c r="CR83" s="167">
        <f t="shared" si="354"/>
        <v>0</v>
      </c>
      <c r="CS83" s="167">
        <f t="shared" si="354"/>
        <v>0</v>
      </c>
      <c r="CT83" s="283">
        <f t="shared" si="354"/>
        <v>0</v>
      </c>
      <c r="CU83" s="279">
        <f>IF(OR(cofunding_by_category=Config!$B$30,cofunding_by_category=Config!$B$29),CU36,"")</f>
        <v>0</v>
      </c>
      <c r="CV83" s="32">
        <f>IF(OR(cofunding_by_category=Config!$B$30,cofunding_by_category=Config!$B$29),CV36,"")</f>
        <v>0</v>
      </c>
      <c r="CW83" s="32">
        <f>IF(OR(cofunding_by_category=Config!$B$30,cofunding_by_category=Config!$B$29),CW36,"")</f>
        <v>0</v>
      </c>
      <c r="CX83" s="32">
        <f>IF(OR(cofunding_by_category=Config!$B$30,cofunding_by_category=Config!$B$29),CX36,"")</f>
        <v>0</v>
      </c>
      <c r="CY83" s="32">
        <f>IF(OR(cofunding_by_category=Config!$B$30,cofunding_by_category=Config!$B$29),CY36,"")</f>
        <v>0</v>
      </c>
      <c r="CZ83" s="4">
        <f t="shared" si="355"/>
        <v>0</v>
      </c>
      <c r="DA83" s="46" t="str">
        <f t="shared" si="356"/>
        <v/>
      </c>
      <c r="DB83" s="46" t="str">
        <f t="shared" ca="1" si="357"/>
        <v/>
      </c>
      <c r="DE83" s="145">
        <f t="shared" si="358"/>
        <v>0</v>
      </c>
      <c r="DF83" s="167">
        <f t="shared" si="358"/>
        <v>0</v>
      </c>
      <c r="DG83" s="167">
        <f t="shared" si="358"/>
        <v>0</v>
      </c>
      <c r="DH83" s="167">
        <f t="shared" si="358"/>
        <v>0</v>
      </c>
      <c r="DI83" s="167">
        <f t="shared" si="358"/>
        <v>0</v>
      </c>
      <c r="DJ83" s="167">
        <f t="shared" si="358"/>
        <v>0</v>
      </c>
      <c r="DK83" s="246">
        <f>IF(OR(cofunding_by_category=Config!$B$30,cofunding_by_category=Config!$B$29),DK36,"")</f>
        <v>0</v>
      </c>
      <c r="DL83" s="32">
        <f>IF(OR(cofunding_by_category=Config!$B$30,cofunding_by_category=Config!$B$29),DL36,"")</f>
        <v>0</v>
      </c>
      <c r="DM83" s="32">
        <f>IF(OR(cofunding_by_category=Config!$B$30,cofunding_by_category=Config!$B$29),DM36,"")</f>
        <v>0</v>
      </c>
      <c r="DN83" s="32">
        <f>IF(OR(cofunding_by_category=Config!$B$30,cofunding_by_category=Config!$B$29),DN36,"")</f>
        <v>0</v>
      </c>
      <c r="DO83" s="4">
        <f t="shared" si="359"/>
        <v>0</v>
      </c>
      <c r="DP83" s="46" t="str">
        <f t="shared" si="360"/>
        <v/>
      </c>
      <c r="DQ83" s="46" t="str">
        <f t="shared" ca="1" si="361"/>
        <v/>
      </c>
      <c r="DT83" s="145">
        <f t="shared" si="362"/>
        <v>0</v>
      </c>
      <c r="DU83" s="167">
        <f t="shared" si="362"/>
        <v>0</v>
      </c>
      <c r="DV83" s="167">
        <f t="shared" si="362"/>
        <v>0</v>
      </c>
      <c r="DW83" s="167">
        <f t="shared" si="362"/>
        <v>0</v>
      </c>
      <c r="DX83" s="167">
        <f t="shared" si="362"/>
        <v>0</v>
      </c>
      <c r="DY83" s="167">
        <f t="shared" si="362"/>
        <v>0</v>
      </c>
      <c r="DZ83" s="283">
        <f t="shared" si="362"/>
        <v>0</v>
      </c>
      <c r="EA83" s="279">
        <f>IF(OR(cofunding_by_category=Config!$B$30,cofunding_by_category=Config!$B$29),EA36,"")</f>
        <v>0</v>
      </c>
      <c r="EB83" s="32">
        <f>IF(OR(cofunding_by_category=Config!$B$30,cofunding_by_category=Config!$B$29),EB36,"")</f>
        <v>0</v>
      </c>
      <c r="EC83" s="32">
        <f>IF(OR(cofunding_by_category=Config!$B$30,cofunding_by_category=Config!$B$29),EC36,"")</f>
        <v>0</v>
      </c>
      <c r="ED83" s="4">
        <f t="shared" si="363"/>
        <v>0</v>
      </c>
      <c r="EE83" s="46" t="str">
        <f t="shared" si="364"/>
        <v/>
      </c>
      <c r="EF83" s="46" t="str">
        <f t="shared" ca="1" si="365"/>
        <v/>
      </c>
      <c r="EI83" s="145">
        <f t="shared" si="366"/>
        <v>0</v>
      </c>
      <c r="EJ83" s="167">
        <f t="shared" si="366"/>
        <v>0</v>
      </c>
      <c r="EK83" s="167">
        <f t="shared" si="366"/>
        <v>0</v>
      </c>
      <c r="EL83" s="167">
        <f t="shared" si="366"/>
        <v>0</v>
      </c>
      <c r="EM83" s="167">
        <f t="shared" si="366"/>
        <v>0</v>
      </c>
      <c r="EN83" s="167">
        <f t="shared" si="366"/>
        <v>0</v>
      </c>
      <c r="EO83" s="167">
        <f t="shared" si="366"/>
        <v>0</v>
      </c>
      <c r="EP83" s="283">
        <f t="shared" si="366"/>
        <v>0</v>
      </c>
      <c r="EQ83" s="279">
        <f>IF(OR(cofunding_by_category=Config!$B$30,cofunding_by_category=Config!$B$29),EQ36,"")</f>
        <v>0</v>
      </c>
      <c r="ER83" s="32">
        <f>IF(OR(cofunding_by_category=Config!$B$30,cofunding_by_category=Config!$B$29),ER36,"")</f>
        <v>0</v>
      </c>
      <c r="ES83" s="4">
        <f t="shared" si="367"/>
        <v>0</v>
      </c>
      <c r="ET83" s="46" t="str">
        <f t="shared" si="368"/>
        <v/>
      </c>
      <c r="EU83" s="46" t="str">
        <f t="shared" ca="1" si="369"/>
        <v/>
      </c>
      <c r="EX83" s="145">
        <f t="shared" si="370"/>
        <v>0</v>
      </c>
      <c r="EY83" s="167">
        <f t="shared" si="370"/>
        <v>0</v>
      </c>
      <c r="EZ83" s="167">
        <f t="shared" si="370"/>
        <v>0</v>
      </c>
      <c r="FA83" s="167">
        <f t="shared" si="370"/>
        <v>0</v>
      </c>
      <c r="FB83" s="167">
        <f t="shared" si="370"/>
        <v>0</v>
      </c>
      <c r="FC83" s="167">
        <f t="shared" si="370"/>
        <v>0</v>
      </c>
      <c r="FD83" s="167">
        <f t="shared" si="370"/>
        <v>0</v>
      </c>
      <c r="FE83" s="167">
        <f t="shared" si="370"/>
        <v>0</v>
      </c>
      <c r="FF83" s="283">
        <f t="shared" si="370"/>
        <v>0</v>
      </c>
      <c r="FG83" s="279">
        <f>IF(OR(cofunding_by_category=Config!$B$30,cofunding_by_category=Config!$B$29),FG36,"")</f>
        <v>0</v>
      </c>
      <c r="FH83" s="4">
        <f t="shared" si="371"/>
        <v>0</v>
      </c>
      <c r="FI83" s="46" t="str">
        <f t="shared" si="372"/>
        <v/>
      </c>
      <c r="FJ83" s="46" t="str">
        <f t="shared" ca="1" si="373"/>
        <v/>
      </c>
    </row>
    <row r="84" spans="2:166" x14ac:dyDescent="0.2">
      <c r="B84" s="6">
        <v>1</v>
      </c>
      <c r="C84" s="32"/>
      <c r="E84" s="269"/>
      <c r="F84" s="32"/>
      <c r="G84" s="32"/>
      <c r="H84" s="32"/>
      <c r="I84" s="32"/>
      <c r="J84" s="32"/>
      <c r="K84" s="32"/>
      <c r="L84" s="32"/>
      <c r="M84" s="32"/>
      <c r="N84" s="32"/>
      <c r="O84" s="4">
        <f t="shared" si="334"/>
        <v>0</v>
      </c>
      <c r="P84" s="46" t="str">
        <f t="shared" ca="1" si="374"/>
        <v/>
      </c>
      <c r="S84" s="246"/>
      <c r="T84" s="32"/>
      <c r="U84" s="32"/>
      <c r="V84" s="32"/>
      <c r="W84" s="32"/>
      <c r="X84" s="32"/>
      <c r="Y84" s="32"/>
      <c r="Z84" s="32"/>
      <c r="AA84" s="32"/>
      <c r="AB84" s="32"/>
      <c r="AC84" s="4">
        <f t="shared" si="335"/>
        <v>0</v>
      </c>
      <c r="AD84" s="46" t="str">
        <f t="shared" si="336"/>
        <v/>
      </c>
      <c r="AE84" s="46" t="str">
        <f t="shared" si="337"/>
        <v/>
      </c>
      <c r="AH84" s="145">
        <f t="shared" si="338"/>
        <v>0</v>
      </c>
      <c r="AI84" s="279"/>
      <c r="AJ84" s="32"/>
      <c r="AK84" s="32"/>
      <c r="AL84" s="32"/>
      <c r="AM84" s="32"/>
      <c r="AN84" s="32"/>
      <c r="AO84" s="32"/>
      <c r="AP84" s="32"/>
      <c r="AQ84" s="32"/>
      <c r="AR84" s="4">
        <f t="shared" si="339"/>
        <v>0</v>
      </c>
      <c r="AS84" s="46" t="str">
        <f t="shared" si="340"/>
        <v/>
      </c>
      <c r="AT84" s="46" t="str">
        <f t="shared" si="341"/>
        <v/>
      </c>
      <c r="AW84" s="145">
        <f t="shared" si="342"/>
        <v>0</v>
      </c>
      <c r="AX84" s="283">
        <f t="shared" si="342"/>
        <v>0</v>
      </c>
      <c r="AY84" s="279"/>
      <c r="AZ84" s="32"/>
      <c r="BA84" s="32"/>
      <c r="BB84" s="32"/>
      <c r="BC84" s="32"/>
      <c r="BD84" s="32"/>
      <c r="BE84" s="32"/>
      <c r="BF84" s="32"/>
      <c r="BG84" s="4">
        <f t="shared" si="343"/>
        <v>0</v>
      </c>
      <c r="BH84" s="46" t="str">
        <f t="shared" si="344"/>
        <v/>
      </c>
      <c r="BI84" s="46" t="str">
        <f t="shared" si="345"/>
        <v/>
      </c>
      <c r="BL84" s="145">
        <f t="shared" si="346"/>
        <v>0</v>
      </c>
      <c r="BM84" s="167">
        <f t="shared" si="346"/>
        <v>0</v>
      </c>
      <c r="BN84" s="283">
        <f t="shared" si="346"/>
        <v>0</v>
      </c>
      <c r="BO84" s="279"/>
      <c r="BP84" s="32"/>
      <c r="BQ84" s="32"/>
      <c r="BR84" s="32"/>
      <c r="BS84" s="32"/>
      <c r="BT84" s="32"/>
      <c r="BU84" s="32"/>
      <c r="BV84" s="4">
        <f t="shared" si="347"/>
        <v>0</v>
      </c>
      <c r="BW84" s="46" t="str">
        <f t="shared" si="348"/>
        <v/>
      </c>
      <c r="BX84" s="46" t="str">
        <f t="shared" si="349"/>
        <v/>
      </c>
      <c r="CA84" s="145">
        <f t="shared" si="350"/>
        <v>0</v>
      </c>
      <c r="CB84" s="167">
        <f t="shared" si="350"/>
        <v>0</v>
      </c>
      <c r="CC84" s="167">
        <f t="shared" si="350"/>
        <v>0</v>
      </c>
      <c r="CD84" s="283">
        <f t="shared" si="350"/>
        <v>0</v>
      </c>
      <c r="CE84" s="279"/>
      <c r="CF84" s="32"/>
      <c r="CG84" s="32"/>
      <c r="CH84" s="32"/>
      <c r="CI84" s="32"/>
      <c r="CJ84" s="32"/>
      <c r="CK84" s="4">
        <f t="shared" si="351"/>
        <v>0</v>
      </c>
      <c r="CL84" s="46" t="str">
        <f t="shared" si="352"/>
        <v/>
      </c>
      <c r="CM84" s="46" t="str">
        <f t="shared" si="353"/>
        <v/>
      </c>
      <c r="CP84" s="145">
        <f t="shared" si="354"/>
        <v>0</v>
      </c>
      <c r="CQ84" s="167">
        <f t="shared" si="354"/>
        <v>0</v>
      </c>
      <c r="CR84" s="167">
        <f t="shared" si="354"/>
        <v>0</v>
      </c>
      <c r="CS84" s="167">
        <f t="shared" si="354"/>
        <v>0</v>
      </c>
      <c r="CT84" s="283">
        <f t="shared" si="354"/>
        <v>0</v>
      </c>
      <c r="CU84" s="279"/>
      <c r="CV84" s="32"/>
      <c r="CW84" s="32"/>
      <c r="CX84" s="32"/>
      <c r="CY84" s="32"/>
      <c r="CZ84" s="4">
        <f t="shared" si="355"/>
        <v>0</v>
      </c>
      <c r="DA84" s="46" t="str">
        <f t="shared" si="356"/>
        <v/>
      </c>
      <c r="DB84" s="46" t="str">
        <f t="shared" si="357"/>
        <v/>
      </c>
      <c r="DE84" s="145">
        <f t="shared" si="358"/>
        <v>0</v>
      </c>
      <c r="DF84" s="167">
        <f t="shared" si="358"/>
        <v>0</v>
      </c>
      <c r="DG84" s="167">
        <f t="shared" si="358"/>
        <v>0</v>
      </c>
      <c r="DH84" s="167">
        <f t="shared" si="358"/>
        <v>0</v>
      </c>
      <c r="DI84" s="167">
        <f t="shared" si="358"/>
        <v>0</v>
      </c>
      <c r="DJ84" s="167">
        <f t="shared" si="358"/>
        <v>0</v>
      </c>
      <c r="DK84" s="246"/>
      <c r="DL84" s="32"/>
      <c r="DM84" s="32"/>
      <c r="DN84" s="32"/>
      <c r="DO84" s="4">
        <f t="shared" si="359"/>
        <v>0</v>
      </c>
      <c r="DP84" s="46" t="str">
        <f t="shared" si="360"/>
        <v/>
      </c>
      <c r="DQ84" s="46" t="str">
        <f t="shared" si="361"/>
        <v/>
      </c>
      <c r="DT84" s="145">
        <f t="shared" si="362"/>
        <v>0</v>
      </c>
      <c r="DU84" s="167">
        <f t="shared" si="362"/>
        <v>0</v>
      </c>
      <c r="DV84" s="167">
        <f t="shared" si="362"/>
        <v>0</v>
      </c>
      <c r="DW84" s="167">
        <f t="shared" si="362"/>
        <v>0</v>
      </c>
      <c r="DX84" s="167">
        <f t="shared" si="362"/>
        <v>0</v>
      </c>
      <c r="DY84" s="167">
        <f t="shared" si="362"/>
        <v>0</v>
      </c>
      <c r="DZ84" s="283">
        <f t="shared" si="362"/>
        <v>0</v>
      </c>
      <c r="EA84" s="279"/>
      <c r="EB84" s="32"/>
      <c r="EC84" s="32"/>
      <c r="ED84" s="4">
        <f t="shared" si="363"/>
        <v>0</v>
      </c>
      <c r="EE84" s="46" t="str">
        <f t="shared" si="364"/>
        <v/>
      </c>
      <c r="EF84" s="46" t="str">
        <f t="shared" si="365"/>
        <v/>
      </c>
      <c r="EI84" s="145">
        <f t="shared" si="366"/>
        <v>0</v>
      </c>
      <c r="EJ84" s="167">
        <f t="shared" si="366"/>
        <v>0</v>
      </c>
      <c r="EK84" s="167">
        <f t="shared" si="366"/>
        <v>0</v>
      </c>
      <c r="EL84" s="167">
        <f t="shared" si="366"/>
        <v>0</v>
      </c>
      <c r="EM84" s="167">
        <f t="shared" si="366"/>
        <v>0</v>
      </c>
      <c r="EN84" s="167">
        <f t="shared" si="366"/>
        <v>0</v>
      </c>
      <c r="EO84" s="167">
        <f t="shared" si="366"/>
        <v>0</v>
      </c>
      <c r="EP84" s="283">
        <f t="shared" si="366"/>
        <v>0</v>
      </c>
      <c r="EQ84" s="279"/>
      <c r="ER84" s="32"/>
      <c r="ES84" s="4">
        <f t="shared" si="367"/>
        <v>0</v>
      </c>
      <c r="ET84" s="46" t="str">
        <f t="shared" si="368"/>
        <v/>
      </c>
      <c r="EU84" s="46" t="str">
        <f t="shared" si="369"/>
        <v/>
      </c>
      <c r="EX84" s="145">
        <f t="shared" si="370"/>
        <v>0</v>
      </c>
      <c r="EY84" s="167">
        <f t="shared" si="370"/>
        <v>0</v>
      </c>
      <c r="EZ84" s="167">
        <f t="shared" si="370"/>
        <v>0</v>
      </c>
      <c r="FA84" s="167">
        <f t="shared" si="370"/>
        <v>0</v>
      </c>
      <c r="FB84" s="167">
        <f t="shared" si="370"/>
        <v>0</v>
      </c>
      <c r="FC84" s="167">
        <f t="shared" si="370"/>
        <v>0</v>
      </c>
      <c r="FD84" s="167">
        <f t="shared" si="370"/>
        <v>0</v>
      </c>
      <c r="FE84" s="167">
        <f t="shared" si="370"/>
        <v>0</v>
      </c>
      <c r="FF84" s="283">
        <f t="shared" si="370"/>
        <v>0</v>
      </c>
      <c r="FG84" s="279"/>
      <c r="FH84" s="4">
        <f t="shared" si="371"/>
        <v>0</v>
      </c>
      <c r="FI84" s="46" t="str">
        <f t="shared" si="372"/>
        <v/>
      </c>
      <c r="FJ84" s="46" t="str">
        <f t="shared" si="373"/>
        <v/>
      </c>
    </row>
    <row r="85" spans="2:166" x14ac:dyDescent="0.2">
      <c r="B85" s="6">
        <v>2</v>
      </c>
      <c r="C85" s="32"/>
      <c r="E85" s="269"/>
      <c r="F85" s="32"/>
      <c r="G85" s="32"/>
      <c r="H85" s="32"/>
      <c r="I85" s="32"/>
      <c r="J85" s="32"/>
      <c r="K85" s="32"/>
      <c r="L85" s="32"/>
      <c r="M85" s="32"/>
      <c r="N85" s="32"/>
      <c r="O85" s="4">
        <f t="shared" si="334"/>
        <v>0</v>
      </c>
      <c r="P85" s="46" t="str">
        <f t="shared" ca="1" si="374"/>
        <v/>
      </c>
      <c r="S85" s="246"/>
      <c r="T85" s="32"/>
      <c r="U85" s="32"/>
      <c r="V85" s="32"/>
      <c r="W85" s="32"/>
      <c r="X85" s="32"/>
      <c r="Y85" s="32"/>
      <c r="Z85" s="32"/>
      <c r="AA85" s="32"/>
      <c r="AB85" s="32"/>
      <c r="AC85" s="4">
        <f t="shared" si="335"/>
        <v>0</v>
      </c>
      <c r="AD85" s="46" t="str">
        <f t="shared" si="336"/>
        <v/>
      </c>
      <c r="AE85" s="46" t="str">
        <f t="shared" si="337"/>
        <v/>
      </c>
      <c r="AH85" s="4">
        <f t="shared" si="338"/>
        <v>0</v>
      </c>
      <c r="AI85" s="279"/>
      <c r="AJ85" s="32"/>
      <c r="AK85" s="32"/>
      <c r="AL85" s="32"/>
      <c r="AM85" s="32"/>
      <c r="AN85" s="32"/>
      <c r="AO85" s="32"/>
      <c r="AP85" s="32"/>
      <c r="AQ85" s="32"/>
      <c r="AR85" s="4">
        <f t="shared" si="339"/>
        <v>0</v>
      </c>
      <c r="AS85" s="46" t="str">
        <f t="shared" si="340"/>
        <v/>
      </c>
      <c r="AT85" s="46" t="str">
        <f t="shared" si="341"/>
        <v/>
      </c>
      <c r="AW85" s="4">
        <f t="shared" si="342"/>
        <v>0</v>
      </c>
      <c r="AX85" s="283">
        <f t="shared" si="342"/>
        <v>0</v>
      </c>
      <c r="AY85" s="279"/>
      <c r="AZ85" s="32"/>
      <c r="BA85" s="32"/>
      <c r="BB85" s="32"/>
      <c r="BC85" s="32"/>
      <c r="BD85" s="32"/>
      <c r="BE85" s="32"/>
      <c r="BF85" s="32"/>
      <c r="BG85" s="4">
        <f t="shared" si="343"/>
        <v>0</v>
      </c>
      <c r="BH85" s="46" t="str">
        <f t="shared" si="344"/>
        <v/>
      </c>
      <c r="BI85" s="46" t="str">
        <f t="shared" si="345"/>
        <v/>
      </c>
      <c r="BL85" s="4">
        <f t="shared" si="346"/>
        <v>0</v>
      </c>
      <c r="BM85" s="167">
        <f t="shared" si="346"/>
        <v>0</v>
      </c>
      <c r="BN85" s="283">
        <f t="shared" si="346"/>
        <v>0</v>
      </c>
      <c r="BO85" s="279"/>
      <c r="BP85" s="32"/>
      <c r="BQ85" s="32"/>
      <c r="BR85" s="32"/>
      <c r="BS85" s="32"/>
      <c r="BT85" s="32"/>
      <c r="BU85" s="32"/>
      <c r="BV85" s="4">
        <f t="shared" si="347"/>
        <v>0</v>
      </c>
      <c r="BW85" s="46" t="str">
        <f t="shared" si="348"/>
        <v/>
      </c>
      <c r="BX85" s="46" t="str">
        <f t="shared" si="349"/>
        <v/>
      </c>
      <c r="CA85" s="4">
        <f t="shared" si="350"/>
        <v>0</v>
      </c>
      <c r="CB85" s="167">
        <f t="shared" si="350"/>
        <v>0</v>
      </c>
      <c r="CC85" s="167">
        <f t="shared" si="350"/>
        <v>0</v>
      </c>
      <c r="CD85" s="283">
        <f t="shared" si="350"/>
        <v>0</v>
      </c>
      <c r="CE85" s="279"/>
      <c r="CF85" s="32"/>
      <c r="CG85" s="32"/>
      <c r="CH85" s="32"/>
      <c r="CI85" s="32"/>
      <c r="CJ85" s="32"/>
      <c r="CK85" s="4">
        <f t="shared" si="351"/>
        <v>0</v>
      </c>
      <c r="CL85" s="46" t="str">
        <f t="shared" si="352"/>
        <v/>
      </c>
      <c r="CM85" s="46" t="str">
        <f t="shared" si="353"/>
        <v/>
      </c>
      <c r="CP85" s="4">
        <f t="shared" si="354"/>
        <v>0</v>
      </c>
      <c r="CQ85" s="167">
        <f t="shared" si="354"/>
        <v>0</v>
      </c>
      <c r="CR85" s="167">
        <f t="shared" si="354"/>
        <v>0</v>
      </c>
      <c r="CS85" s="167">
        <f t="shared" si="354"/>
        <v>0</v>
      </c>
      <c r="CT85" s="283">
        <f t="shared" si="354"/>
        <v>0</v>
      </c>
      <c r="CU85" s="279"/>
      <c r="CV85" s="32"/>
      <c r="CW85" s="32"/>
      <c r="CX85" s="32"/>
      <c r="CY85" s="32"/>
      <c r="CZ85" s="4">
        <f t="shared" si="355"/>
        <v>0</v>
      </c>
      <c r="DA85" s="46" t="str">
        <f t="shared" si="356"/>
        <v/>
      </c>
      <c r="DB85" s="46" t="str">
        <f t="shared" si="357"/>
        <v/>
      </c>
      <c r="DE85" s="4">
        <f t="shared" si="358"/>
        <v>0</v>
      </c>
      <c r="DF85" s="167">
        <f t="shared" si="358"/>
        <v>0</v>
      </c>
      <c r="DG85" s="167">
        <f t="shared" si="358"/>
        <v>0</v>
      </c>
      <c r="DH85" s="167">
        <f t="shared" si="358"/>
        <v>0</v>
      </c>
      <c r="DI85" s="167">
        <f t="shared" si="358"/>
        <v>0</v>
      </c>
      <c r="DJ85" s="167">
        <f t="shared" si="358"/>
        <v>0</v>
      </c>
      <c r="DK85" s="246"/>
      <c r="DL85" s="32"/>
      <c r="DM85" s="32"/>
      <c r="DN85" s="32"/>
      <c r="DO85" s="4">
        <f t="shared" si="359"/>
        <v>0</v>
      </c>
      <c r="DP85" s="46" t="str">
        <f t="shared" si="360"/>
        <v/>
      </c>
      <c r="DQ85" s="46" t="str">
        <f t="shared" si="361"/>
        <v/>
      </c>
      <c r="DT85" s="4">
        <f t="shared" si="362"/>
        <v>0</v>
      </c>
      <c r="DU85" s="167">
        <f t="shared" si="362"/>
        <v>0</v>
      </c>
      <c r="DV85" s="167">
        <f t="shared" si="362"/>
        <v>0</v>
      </c>
      <c r="DW85" s="167">
        <f t="shared" si="362"/>
        <v>0</v>
      </c>
      <c r="DX85" s="167">
        <f t="shared" si="362"/>
        <v>0</v>
      </c>
      <c r="DY85" s="167">
        <f t="shared" si="362"/>
        <v>0</v>
      </c>
      <c r="DZ85" s="283">
        <f t="shared" si="362"/>
        <v>0</v>
      </c>
      <c r="EA85" s="279"/>
      <c r="EB85" s="32"/>
      <c r="EC85" s="32"/>
      <c r="ED85" s="4">
        <f t="shared" si="363"/>
        <v>0</v>
      </c>
      <c r="EE85" s="46" t="str">
        <f t="shared" si="364"/>
        <v/>
      </c>
      <c r="EF85" s="46" t="str">
        <f t="shared" si="365"/>
        <v/>
      </c>
      <c r="EI85" s="4">
        <f t="shared" si="366"/>
        <v>0</v>
      </c>
      <c r="EJ85" s="167">
        <f t="shared" si="366"/>
        <v>0</v>
      </c>
      <c r="EK85" s="167">
        <f t="shared" si="366"/>
        <v>0</v>
      </c>
      <c r="EL85" s="167">
        <f t="shared" si="366"/>
        <v>0</v>
      </c>
      <c r="EM85" s="167">
        <f t="shared" si="366"/>
        <v>0</v>
      </c>
      <c r="EN85" s="167">
        <f t="shared" si="366"/>
        <v>0</v>
      </c>
      <c r="EO85" s="167">
        <f t="shared" si="366"/>
        <v>0</v>
      </c>
      <c r="EP85" s="283">
        <f t="shared" si="366"/>
        <v>0</v>
      </c>
      <c r="EQ85" s="279"/>
      <c r="ER85" s="32"/>
      <c r="ES85" s="4">
        <f t="shared" si="367"/>
        <v>0</v>
      </c>
      <c r="ET85" s="46" t="str">
        <f t="shared" si="368"/>
        <v/>
      </c>
      <c r="EU85" s="46" t="str">
        <f t="shared" si="369"/>
        <v/>
      </c>
      <c r="EX85" s="4">
        <f t="shared" si="370"/>
        <v>0</v>
      </c>
      <c r="EY85" s="167">
        <f t="shared" si="370"/>
        <v>0</v>
      </c>
      <c r="EZ85" s="167">
        <f t="shared" si="370"/>
        <v>0</v>
      </c>
      <c r="FA85" s="167">
        <f t="shared" si="370"/>
        <v>0</v>
      </c>
      <c r="FB85" s="167">
        <f t="shared" si="370"/>
        <v>0</v>
      </c>
      <c r="FC85" s="167">
        <f t="shared" si="370"/>
        <v>0</v>
      </c>
      <c r="FD85" s="167">
        <f t="shared" si="370"/>
        <v>0</v>
      </c>
      <c r="FE85" s="167">
        <f t="shared" si="370"/>
        <v>0</v>
      </c>
      <c r="FF85" s="283">
        <f t="shared" si="370"/>
        <v>0</v>
      </c>
      <c r="FG85" s="279"/>
      <c r="FH85" s="4">
        <f t="shared" si="371"/>
        <v>0</v>
      </c>
      <c r="FI85" s="46" t="str">
        <f t="shared" si="372"/>
        <v/>
      </c>
      <c r="FJ85" s="46" t="str">
        <f t="shared" si="373"/>
        <v/>
      </c>
    </row>
    <row r="86" spans="2:166" x14ac:dyDescent="0.2">
      <c r="B86" s="6">
        <v>3</v>
      </c>
      <c r="C86" s="32"/>
      <c r="E86" s="269"/>
      <c r="F86" s="32"/>
      <c r="G86" s="32"/>
      <c r="H86" s="32"/>
      <c r="I86" s="32"/>
      <c r="J86" s="32"/>
      <c r="K86" s="32"/>
      <c r="L86" s="32"/>
      <c r="M86" s="32"/>
      <c r="N86" s="32"/>
      <c r="O86" s="4">
        <f t="shared" si="334"/>
        <v>0</v>
      </c>
      <c r="P86" s="46" t="str">
        <f t="shared" ca="1" si="374"/>
        <v/>
      </c>
      <c r="S86" s="246"/>
      <c r="T86" s="32"/>
      <c r="U86" s="32"/>
      <c r="V86" s="32"/>
      <c r="W86" s="32"/>
      <c r="X86" s="32"/>
      <c r="Y86" s="32"/>
      <c r="Z86" s="32"/>
      <c r="AA86" s="32"/>
      <c r="AB86" s="32"/>
      <c r="AC86" s="4">
        <f t="shared" si="335"/>
        <v>0</v>
      </c>
      <c r="AD86" s="46" t="str">
        <f t="shared" si="336"/>
        <v/>
      </c>
      <c r="AE86" s="46" t="str">
        <f t="shared" si="337"/>
        <v/>
      </c>
      <c r="AH86" s="4">
        <f t="shared" si="338"/>
        <v>0</v>
      </c>
      <c r="AI86" s="279"/>
      <c r="AJ86" s="32"/>
      <c r="AK86" s="32"/>
      <c r="AL86" s="32"/>
      <c r="AM86" s="32"/>
      <c r="AN86" s="32"/>
      <c r="AO86" s="32"/>
      <c r="AP86" s="32"/>
      <c r="AQ86" s="32"/>
      <c r="AR86" s="4">
        <f t="shared" si="339"/>
        <v>0</v>
      </c>
      <c r="AS86" s="46" t="str">
        <f t="shared" si="340"/>
        <v/>
      </c>
      <c r="AT86" s="46" t="str">
        <f t="shared" si="341"/>
        <v/>
      </c>
      <c r="AW86" s="4">
        <f t="shared" si="342"/>
        <v>0</v>
      </c>
      <c r="AX86" s="283">
        <f t="shared" si="342"/>
        <v>0</v>
      </c>
      <c r="AY86" s="279"/>
      <c r="AZ86" s="32"/>
      <c r="BA86" s="32"/>
      <c r="BB86" s="32"/>
      <c r="BC86" s="32"/>
      <c r="BD86" s="32"/>
      <c r="BE86" s="32"/>
      <c r="BF86" s="32"/>
      <c r="BG86" s="4">
        <f t="shared" si="343"/>
        <v>0</v>
      </c>
      <c r="BH86" s="46" t="str">
        <f t="shared" si="344"/>
        <v/>
      </c>
      <c r="BI86" s="46" t="str">
        <f t="shared" si="345"/>
        <v/>
      </c>
      <c r="BL86" s="4">
        <f t="shared" si="346"/>
        <v>0</v>
      </c>
      <c r="BM86" s="167">
        <f t="shared" ref="BM86:BM87" si="375">AX86</f>
        <v>0</v>
      </c>
      <c r="BN86" s="283">
        <f t="shared" ref="BN86:BN87" si="376">AY86</f>
        <v>0</v>
      </c>
      <c r="BO86" s="279"/>
      <c r="BP86" s="32"/>
      <c r="BQ86" s="32"/>
      <c r="BR86" s="32"/>
      <c r="BS86" s="32"/>
      <c r="BT86" s="32"/>
      <c r="BU86" s="32"/>
      <c r="BV86" s="4">
        <f t="shared" si="347"/>
        <v>0</v>
      </c>
      <c r="BW86" s="46" t="str">
        <f t="shared" si="348"/>
        <v/>
      </c>
      <c r="BX86" s="46" t="str">
        <f t="shared" si="349"/>
        <v/>
      </c>
      <c r="CA86" s="4">
        <f t="shared" ref="CA86:CA93" si="377">BL86</f>
        <v>0</v>
      </c>
      <c r="CB86" s="167">
        <f t="shared" ref="CB86:CB93" si="378">BM86</f>
        <v>0</v>
      </c>
      <c r="CC86" s="167">
        <f t="shared" ref="CC86:CC93" si="379">BN86</f>
        <v>0</v>
      </c>
      <c r="CD86" s="283">
        <f t="shared" ref="CD86:CD93" si="380">BO86</f>
        <v>0</v>
      </c>
      <c r="CE86" s="279"/>
      <c r="CF86" s="32"/>
      <c r="CG86" s="32"/>
      <c r="CH86" s="32"/>
      <c r="CI86" s="32"/>
      <c r="CJ86" s="32"/>
      <c r="CK86" s="4">
        <f t="shared" si="351"/>
        <v>0</v>
      </c>
      <c r="CL86" s="46" t="str">
        <f t="shared" si="352"/>
        <v/>
      </c>
      <c r="CM86" s="46" t="str">
        <f t="shared" si="353"/>
        <v/>
      </c>
      <c r="CP86" s="4">
        <f t="shared" si="354"/>
        <v>0</v>
      </c>
      <c r="CQ86" s="167">
        <f t="shared" si="354"/>
        <v>0</v>
      </c>
      <c r="CR86" s="167">
        <f t="shared" si="354"/>
        <v>0</v>
      </c>
      <c r="CS86" s="167">
        <f t="shared" si="354"/>
        <v>0</v>
      </c>
      <c r="CT86" s="283">
        <f t="shared" si="354"/>
        <v>0</v>
      </c>
      <c r="CU86" s="279"/>
      <c r="CV86" s="32"/>
      <c r="CW86" s="32"/>
      <c r="CX86" s="32"/>
      <c r="CY86" s="32"/>
      <c r="CZ86" s="4">
        <f t="shared" si="355"/>
        <v>0</v>
      </c>
      <c r="DA86" s="46" t="str">
        <f t="shared" si="356"/>
        <v/>
      </c>
      <c r="DB86" s="46" t="str">
        <f t="shared" si="357"/>
        <v/>
      </c>
      <c r="DE86" s="4">
        <f t="shared" si="358"/>
        <v>0</v>
      </c>
      <c r="DF86" s="167">
        <f t="shared" si="358"/>
        <v>0</v>
      </c>
      <c r="DG86" s="167">
        <f t="shared" si="358"/>
        <v>0</v>
      </c>
      <c r="DH86" s="167">
        <f t="shared" si="358"/>
        <v>0</v>
      </c>
      <c r="DI86" s="167">
        <f t="shared" si="358"/>
        <v>0</v>
      </c>
      <c r="DJ86" s="167">
        <f t="shared" si="358"/>
        <v>0</v>
      </c>
      <c r="DK86" s="246"/>
      <c r="DL86" s="32"/>
      <c r="DM86" s="32"/>
      <c r="DN86" s="32"/>
      <c r="DO86" s="4">
        <f t="shared" si="359"/>
        <v>0</v>
      </c>
      <c r="DP86" s="46" t="str">
        <f t="shared" si="360"/>
        <v/>
      </c>
      <c r="DQ86" s="46" t="str">
        <f t="shared" si="361"/>
        <v/>
      </c>
      <c r="DT86" s="4">
        <f t="shared" si="362"/>
        <v>0</v>
      </c>
      <c r="DU86" s="167">
        <f t="shared" si="362"/>
        <v>0</v>
      </c>
      <c r="DV86" s="167">
        <f t="shared" si="362"/>
        <v>0</v>
      </c>
      <c r="DW86" s="167">
        <f t="shared" si="362"/>
        <v>0</v>
      </c>
      <c r="DX86" s="167">
        <f t="shared" si="362"/>
        <v>0</v>
      </c>
      <c r="DY86" s="167">
        <f t="shared" si="362"/>
        <v>0</v>
      </c>
      <c r="DZ86" s="283">
        <f t="shared" si="362"/>
        <v>0</v>
      </c>
      <c r="EA86" s="279"/>
      <c r="EB86" s="32"/>
      <c r="EC86" s="32"/>
      <c r="ED86" s="4">
        <f t="shared" si="363"/>
        <v>0</v>
      </c>
      <c r="EE86" s="46" t="str">
        <f t="shared" si="364"/>
        <v/>
      </c>
      <c r="EF86" s="46" t="str">
        <f t="shared" si="365"/>
        <v/>
      </c>
      <c r="EI86" s="4">
        <f t="shared" si="366"/>
        <v>0</v>
      </c>
      <c r="EJ86" s="167">
        <f t="shared" si="366"/>
        <v>0</v>
      </c>
      <c r="EK86" s="167">
        <f t="shared" si="366"/>
        <v>0</v>
      </c>
      <c r="EL86" s="167">
        <f t="shared" si="366"/>
        <v>0</v>
      </c>
      <c r="EM86" s="167">
        <f t="shared" si="366"/>
        <v>0</v>
      </c>
      <c r="EN86" s="167">
        <f t="shared" si="366"/>
        <v>0</v>
      </c>
      <c r="EO86" s="167">
        <f t="shared" si="366"/>
        <v>0</v>
      </c>
      <c r="EP86" s="283">
        <f t="shared" si="366"/>
        <v>0</v>
      </c>
      <c r="EQ86" s="279"/>
      <c r="ER86" s="32"/>
      <c r="ES86" s="4">
        <f t="shared" si="367"/>
        <v>0</v>
      </c>
      <c r="ET86" s="46" t="str">
        <f t="shared" si="368"/>
        <v/>
      </c>
      <c r="EU86" s="46" t="str">
        <f t="shared" si="369"/>
        <v/>
      </c>
      <c r="EX86" s="4">
        <f t="shared" si="370"/>
        <v>0</v>
      </c>
      <c r="EY86" s="167">
        <f t="shared" si="370"/>
        <v>0</v>
      </c>
      <c r="EZ86" s="167">
        <f t="shared" si="370"/>
        <v>0</v>
      </c>
      <c r="FA86" s="167">
        <f t="shared" si="370"/>
        <v>0</v>
      </c>
      <c r="FB86" s="167">
        <f t="shared" si="370"/>
        <v>0</v>
      </c>
      <c r="FC86" s="167">
        <f t="shared" si="370"/>
        <v>0</v>
      </c>
      <c r="FD86" s="167">
        <f t="shared" si="370"/>
        <v>0</v>
      </c>
      <c r="FE86" s="167">
        <f t="shared" si="370"/>
        <v>0</v>
      </c>
      <c r="FF86" s="283">
        <f t="shared" si="370"/>
        <v>0</v>
      </c>
      <c r="FG86" s="279"/>
      <c r="FH86" s="4">
        <f t="shared" si="371"/>
        <v>0</v>
      </c>
      <c r="FI86" s="46" t="str">
        <f t="shared" si="372"/>
        <v/>
      </c>
      <c r="FJ86" s="46" t="str">
        <f t="shared" si="373"/>
        <v/>
      </c>
    </row>
    <row r="87" spans="2:166" x14ac:dyDescent="0.2">
      <c r="B87" s="6">
        <v>4</v>
      </c>
      <c r="C87" s="32"/>
      <c r="E87" s="269"/>
      <c r="F87" s="32"/>
      <c r="G87" s="32"/>
      <c r="H87" s="32"/>
      <c r="I87" s="32"/>
      <c r="J87" s="32"/>
      <c r="K87" s="32"/>
      <c r="L87" s="32"/>
      <c r="M87" s="32"/>
      <c r="N87" s="32"/>
      <c r="O87" s="4">
        <f t="shared" si="334"/>
        <v>0</v>
      </c>
      <c r="P87" s="46" t="str">
        <f t="shared" ca="1" si="374"/>
        <v/>
      </c>
      <c r="S87" s="246"/>
      <c r="T87" s="32"/>
      <c r="U87" s="32"/>
      <c r="V87" s="32"/>
      <c r="W87" s="32"/>
      <c r="X87" s="32"/>
      <c r="Y87" s="32"/>
      <c r="Z87" s="32"/>
      <c r="AA87" s="32"/>
      <c r="AB87" s="32"/>
      <c r="AC87" s="4">
        <f t="shared" si="335"/>
        <v>0</v>
      </c>
      <c r="AD87" s="46" t="str">
        <f t="shared" si="336"/>
        <v/>
      </c>
      <c r="AE87" s="46" t="str">
        <f t="shared" si="337"/>
        <v/>
      </c>
      <c r="AH87" s="4">
        <f t="shared" si="338"/>
        <v>0</v>
      </c>
      <c r="AI87" s="279"/>
      <c r="AJ87" s="32"/>
      <c r="AK87" s="32"/>
      <c r="AL87" s="32"/>
      <c r="AM87" s="32"/>
      <c r="AN87" s="32"/>
      <c r="AO87" s="32"/>
      <c r="AP87" s="32"/>
      <c r="AQ87" s="32"/>
      <c r="AR87" s="4">
        <f t="shared" si="339"/>
        <v>0</v>
      </c>
      <c r="AS87" s="46" t="str">
        <f t="shared" si="340"/>
        <v/>
      </c>
      <c r="AT87" s="46" t="str">
        <f t="shared" si="341"/>
        <v/>
      </c>
      <c r="AW87" s="4">
        <f t="shared" si="342"/>
        <v>0</v>
      </c>
      <c r="AX87" s="283">
        <f t="shared" si="342"/>
        <v>0</v>
      </c>
      <c r="AY87" s="279"/>
      <c r="AZ87" s="32"/>
      <c r="BA87" s="32"/>
      <c r="BB87" s="32"/>
      <c r="BC87" s="32"/>
      <c r="BD87" s="32"/>
      <c r="BE87" s="32"/>
      <c r="BF87" s="32"/>
      <c r="BG87" s="4">
        <f t="shared" si="343"/>
        <v>0</v>
      </c>
      <c r="BH87" s="46" t="str">
        <f t="shared" si="344"/>
        <v/>
      </c>
      <c r="BI87" s="46" t="str">
        <f t="shared" si="345"/>
        <v/>
      </c>
      <c r="BL87" s="4">
        <f t="shared" si="346"/>
        <v>0</v>
      </c>
      <c r="BM87" s="167">
        <f t="shared" si="375"/>
        <v>0</v>
      </c>
      <c r="BN87" s="283">
        <f t="shared" si="376"/>
        <v>0</v>
      </c>
      <c r="BO87" s="279"/>
      <c r="BP87" s="32"/>
      <c r="BQ87" s="32"/>
      <c r="BR87" s="32"/>
      <c r="BS87" s="32"/>
      <c r="BT87" s="32"/>
      <c r="BU87" s="32"/>
      <c r="BV87" s="4">
        <f t="shared" si="347"/>
        <v>0</v>
      </c>
      <c r="BW87" s="46" t="str">
        <f t="shared" si="348"/>
        <v/>
      </c>
      <c r="BX87" s="46" t="str">
        <f t="shared" si="349"/>
        <v/>
      </c>
      <c r="CA87" s="4">
        <f t="shared" si="377"/>
        <v>0</v>
      </c>
      <c r="CB87" s="167">
        <f t="shared" si="378"/>
        <v>0</v>
      </c>
      <c r="CC87" s="167">
        <f t="shared" si="379"/>
        <v>0</v>
      </c>
      <c r="CD87" s="283">
        <f t="shared" si="380"/>
        <v>0</v>
      </c>
      <c r="CE87" s="279"/>
      <c r="CF87" s="32"/>
      <c r="CG87" s="32"/>
      <c r="CH87" s="32"/>
      <c r="CI87" s="32"/>
      <c r="CJ87" s="32"/>
      <c r="CK87" s="4">
        <f t="shared" si="351"/>
        <v>0</v>
      </c>
      <c r="CL87" s="46" t="str">
        <f t="shared" si="352"/>
        <v/>
      </c>
      <c r="CM87" s="46" t="str">
        <f t="shared" si="353"/>
        <v/>
      </c>
      <c r="CP87" s="4">
        <f t="shared" si="354"/>
        <v>0</v>
      </c>
      <c r="CQ87" s="167">
        <f t="shared" si="354"/>
        <v>0</v>
      </c>
      <c r="CR87" s="167">
        <f t="shared" si="354"/>
        <v>0</v>
      </c>
      <c r="CS87" s="167">
        <f t="shared" si="354"/>
        <v>0</v>
      </c>
      <c r="CT87" s="283">
        <f t="shared" si="354"/>
        <v>0</v>
      </c>
      <c r="CU87" s="279"/>
      <c r="CV87" s="32"/>
      <c r="CW87" s="32"/>
      <c r="CX87" s="32"/>
      <c r="CY87" s="32"/>
      <c r="CZ87" s="4">
        <f t="shared" si="355"/>
        <v>0</v>
      </c>
      <c r="DA87" s="46" t="str">
        <f t="shared" si="356"/>
        <v/>
      </c>
      <c r="DB87" s="46" t="str">
        <f t="shared" si="357"/>
        <v/>
      </c>
      <c r="DE87" s="4">
        <f t="shared" ref="DE87:DE93" si="381">CP87</f>
        <v>0</v>
      </c>
      <c r="DF87" s="167">
        <f t="shared" ref="DF87:DF93" si="382">CQ87</f>
        <v>0</v>
      </c>
      <c r="DG87" s="167">
        <f t="shared" ref="DG87:DG93" si="383">CR87</f>
        <v>0</v>
      </c>
      <c r="DH87" s="167">
        <f t="shared" ref="DH87:DH93" si="384">CS87</f>
        <v>0</v>
      </c>
      <c r="DI87" s="167">
        <f t="shared" ref="DI87:DI93" si="385">CT87</f>
        <v>0</v>
      </c>
      <c r="DJ87" s="167">
        <f t="shared" ref="DJ87:DJ93" si="386">CU87</f>
        <v>0</v>
      </c>
      <c r="DK87" s="246"/>
      <c r="DL87" s="32"/>
      <c r="DM87" s="32"/>
      <c r="DN87" s="32"/>
      <c r="DO87" s="4">
        <f t="shared" si="359"/>
        <v>0</v>
      </c>
      <c r="DP87" s="46" t="str">
        <f t="shared" si="360"/>
        <v/>
      </c>
      <c r="DQ87" s="46" t="str">
        <f t="shared" si="361"/>
        <v/>
      </c>
      <c r="DT87" s="4">
        <f t="shared" si="362"/>
        <v>0</v>
      </c>
      <c r="DU87" s="167">
        <f t="shared" si="362"/>
        <v>0</v>
      </c>
      <c r="DV87" s="167">
        <f t="shared" si="362"/>
        <v>0</v>
      </c>
      <c r="DW87" s="167">
        <f t="shared" si="362"/>
        <v>0</v>
      </c>
      <c r="DX87" s="167">
        <f t="shared" si="362"/>
        <v>0</v>
      </c>
      <c r="DY87" s="167">
        <f t="shared" si="362"/>
        <v>0</v>
      </c>
      <c r="DZ87" s="283">
        <f t="shared" si="362"/>
        <v>0</v>
      </c>
      <c r="EA87" s="279"/>
      <c r="EB87" s="32"/>
      <c r="EC87" s="32"/>
      <c r="ED87" s="4">
        <f t="shared" si="363"/>
        <v>0</v>
      </c>
      <c r="EE87" s="46" t="str">
        <f t="shared" si="364"/>
        <v/>
      </c>
      <c r="EF87" s="46" t="str">
        <f t="shared" si="365"/>
        <v/>
      </c>
      <c r="EI87" s="4">
        <f t="shared" si="366"/>
        <v>0</v>
      </c>
      <c r="EJ87" s="167">
        <f t="shared" si="366"/>
        <v>0</v>
      </c>
      <c r="EK87" s="167">
        <f t="shared" si="366"/>
        <v>0</v>
      </c>
      <c r="EL87" s="167">
        <f t="shared" si="366"/>
        <v>0</v>
      </c>
      <c r="EM87" s="167">
        <f t="shared" si="366"/>
        <v>0</v>
      </c>
      <c r="EN87" s="167">
        <f t="shared" si="366"/>
        <v>0</v>
      </c>
      <c r="EO87" s="167">
        <f t="shared" si="366"/>
        <v>0</v>
      </c>
      <c r="EP87" s="283">
        <f t="shared" si="366"/>
        <v>0</v>
      </c>
      <c r="EQ87" s="279"/>
      <c r="ER87" s="32"/>
      <c r="ES87" s="4">
        <f t="shared" si="367"/>
        <v>0</v>
      </c>
      <c r="ET87" s="46" t="str">
        <f t="shared" si="368"/>
        <v/>
      </c>
      <c r="EU87" s="46" t="str">
        <f t="shared" si="369"/>
        <v/>
      </c>
      <c r="EX87" s="4">
        <f t="shared" si="370"/>
        <v>0</v>
      </c>
      <c r="EY87" s="167">
        <f t="shared" si="370"/>
        <v>0</v>
      </c>
      <c r="EZ87" s="167">
        <f t="shared" si="370"/>
        <v>0</v>
      </c>
      <c r="FA87" s="167">
        <f t="shared" si="370"/>
        <v>0</v>
      </c>
      <c r="FB87" s="167">
        <f t="shared" si="370"/>
        <v>0</v>
      </c>
      <c r="FC87" s="167">
        <f t="shared" si="370"/>
        <v>0</v>
      </c>
      <c r="FD87" s="167">
        <f t="shared" si="370"/>
        <v>0</v>
      </c>
      <c r="FE87" s="167">
        <f t="shared" si="370"/>
        <v>0</v>
      </c>
      <c r="FF87" s="283">
        <f t="shared" si="370"/>
        <v>0</v>
      </c>
      <c r="FG87" s="279"/>
      <c r="FH87" s="4">
        <f t="shared" si="371"/>
        <v>0</v>
      </c>
      <c r="FI87" s="46" t="str">
        <f t="shared" si="372"/>
        <v/>
      </c>
      <c r="FJ87" s="46" t="str">
        <f t="shared" si="373"/>
        <v/>
      </c>
    </row>
    <row r="88" spans="2:166" x14ac:dyDescent="0.2">
      <c r="B88" s="6">
        <v>5</v>
      </c>
      <c r="C88" s="32"/>
      <c r="E88" s="269"/>
      <c r="F88" s="32"/>
      <c r="G88" s="32"/>
      <c r="H88" s="32"/>
      <c r="I88" s="32"/>
      <c r="J88" s="32"/>
      <c r="K88" s="32"/>
      <c r="L88" s="32"/>
      <c r="M88" s="32"/>
      <c r="N88" s="32"/>
      <c r="O88" s="4">
        <f t="shared" si="334"/>
        <v>0</v>
      </c>
      <c r="P88" s="46" t="str">
        <f t="shared" ca="1" si="374"/>
        <v/>
      </c>
      <c r="S88" s="246"/>
      <c r="T88" s="32"/>
      <c r="U88" s="32"/>
      <c r="V88" s="32"/>
      <c r="W88" s="32"/>
      <c r="X88" s="32"/>
      <c r="Y88" s="32"/>
      <c r="Z88" s="32"/>
      <c r="AA88" s="32"/>
      <c r="AB88" s="32"/>
      <c r="AC88" s="4">
        <f t="shared" si="335"/>
        <v>0</v>
      </c>
      <c r="AD88" s="46" t="str">
        <f t="shared" si="336"/>
        <v/>
      </c>
      <c r="AE88" s="46" t="str">
        <f t="shared" si="337"/>
        <v/>
      </c>
      <c r="AH88" s="4">
        <f t="shared" si="338"/>
        <v>0</v>
      </c>
      <c r="AI88" s="279"/>
      <c r="AJ88" s="32"/>
      <c r="AK88" s="32"/>
      <c r="AL88" s="32"/>
      <c r="AM88" s="32"/>
      <c r="AN88" s="32"/>
      <c r="AO88" s="32"/>
      <c r="AP88" s="32"/>
      <c r="AQ88" s="32"/>
      <c r="AR88" s="4">
        <f t="shared" si="339"/>
        <v>0</v>
      </c>
      <c r="AS88" s="46" t="str">
        <f t="shared" si="340"/>
        <v/>
      </c>
      <c r="AT88" s="46" t="str">
        <f t="shared" si="341"/>
        <v/>
      </c>
      <c r="AW88" s="4">
        <f t="shared" si="342"/>
        <v>0</v>
      </c>
      <c r="AX88" s="283">
        <f t="shared" si="342"/>
        <v>0</v>
      </c>
      <c r="AY88" s="279"/>
      <c r="AZ88" s="32"/>
      <c r="BA88" s="32"/>
      <c r="BB88" s="32"/>
      <c r="BC88" s="32"/>
      <c r="BD88" s="32"/>
      <c r="BE88" s="32"/>
      <c r="BF88" s="32"/>
      <c r="BG88" s="4">
        <f t="shared" si="343"/>
        <v>0</v>
      </c>
      <c r="BH88" s="46" t="str">
        <f t="shared" si="344"/>
        <v/>
      </c>
      <c r="BI88" s="46" t="str">
        <f t="shared" si="345"/>
        <v/>
      </c>
      <c r="BL88" s="4">
        <f t="shared" ref="BL88:BL93" si="387">AW88</f>
        <v>0</v>
      </c>
      <c r="BM88" s="167">
        <f t="shared" ref="BM88:BM93" si="388">AX88</f>
        <v>0</v>
      </c>
      <c r="BN88" s="283">
        <f t="shared" ref="BN88:BN93" si="389">AY88</f>
        <v>0</v>
      </c>
      <c r="BO88" s="279"/>
      <c r="BP88" s="32"/>
      <c r="BQ88" s="32"/>
      <c r="BR88" s="32"/>
      <c r="BS88" s="32"/>
      <c r="BT88" s="32"/>
      <c r="BU88" s="32"/>
      <c r="BV88" s="4">
        <f t="shared" si="347"/>
        <v>0</v>
      </c>
      <c r="BW88" s="46" t="str">
        <f t="shared" si="348"/>
        <v/>
      </c>
      <c r="BX88" s="46" t="str">
        <f t="shared" si="349"/>
        <v/>
      </c>
      <c r="CA88" s="4">
        <f t="shared" si="377"/>
        <v>0</v>
      </c>
      <c r="CB88" s="167">
        <f t="shared" si="378"/>
        <v>0</v>
      </c>
      <c r="CC88" s="167">
        <f t="shared" si="379"/>
        <v>0</v>
      </c>
      <c r="CD88" s="283">
        <f t="shared" si="380"/>
        <v>0</v>
      </c>
      <c r="CE88" s="279"/>
      <c r="CF88" s="32"/>
      <c r="CG88" s="32"/>
      <c r="CH88" s="32"/>
      <c r="CI88" s="32"/>
      <c r="CJ88" s="32"/>
      <c r="CK88" s="4">
        <f t="shared" si="351"/>
        <v>0</v>
      </c>
      <c r="CL88" s="46" t="str">
        <f t="shared" si="352"/>
        <v/>
      </c>
      <c r="CM88" s="46" t="str">
        <f t="shared" si="353"/>
        <v/>
      </c>
      <c r="CP88" s="4">
        <f t="shared" si="354"/>
        <v>0</v>
      </c>
      <c r="CQ88" s="167">
        <f t="shared" si="354"/>
        <v>0</v>
      </c>
      <c r="CR88" s="167">
        <f t="shared" si="354"/>
        <v>0</v>
      </c>
      <c r="CS88" s="167">
        <f t="shared" si="354"/>
        <v>0</v>
      </c>
      <c r="CT88" s="283">
        <f t="shared" si="354"/>
        <v>0</v>
      </c>
      <c r="CU88" s="279"/>
      <c r="CV88" s="32"/>
      <c r="CW88" s="32"/>
      <c r="CX88" s="32"/>
      <c r="CY88" s="32"/>
      <c r="CZ88" s="4">
        <f t="shared" si="355"/>
        <v>0</v>
      </c>
      <c r="DA88" s="46" t="str">
        <f t="shared" si="356"/>
        <v/>
      </c>
      <c r="DB88" s="46" t="str">
        <f t="shared" si="357"/>
        <v/>
      </c>
      <c r="DE88" s="4">
        <f t="shared" si="381"/>
        <v>0</v>
      </c>
      <c r="DF88" s="167">
        <f t="shared" si="382"/>
        <v>0</v>
      </c>
      <c r="DG88" s="167">
        <f t="shared" si="383"/>
        <v>0</v>
      </c>
      <c r="DH88" s="167">
        <f t="shared" si="384"/>
        <v>0</v>
      </c>
      <c r="DI88" s="167">
        <f t="shared" si="385"/>
        <v>0</v>
      </c>
      <c r="DJ88" s="167">
        <f t="shared" si="386"/>
        <v>0</v>
      </c>
      <c r="DK88" s="246"/>
      <c r="DL88" s="32"/>
      <c r="DM88" s="32"/>
      <c r="DN88" s="32"/>
      <c r="DO88" s="4">
        <f t="shared" si="359"/>
        <v>0</v>
      </c>
      <c r="DP88" s="46" t="str">
        <f t="shared" si="360"/>
        <v/>
      </c>
      <c r="DQ88" s="46" t="str">
        <f t="shared" si="361"/>
        <v/>
      </c>
      <c r="DT88" s="4">
        <f t="shared" ref="DT88:DT93" si="390">DE88</f>
        <v>0</v>
      </c>
      <c r="DU88" s="167">
        <f t="shared" ref="DU88:DU93" si="391">DF88</f>
        <v>0</v>
      </c>
      <c r="DV88" s="167">
        <f t="shared" ref="DV88:DV93" si="392">DG88</f>
        <v>0</v>
      </c>
      <c r="DW88" s="167">
        <f t="shared" ref="DW88:DW93" si="393">DH88</f>
        <v>0</v>
      </c>
      <c r="DX88" s="167">
        <f t="shared" ref="DX88:DX93" si="394">DI88</f>
        <v>0</v>
      </c>
      <c r="DY88" s="167">
        <f t="shared" ref="DY88:DY93" si="395">DJ88</f>
        <v>0</v>
      </c>
      <c r="DZ88" s="283">
        <f t="shared" ref="DZ88:DZ93" si="396">DK88</f>
        <v>0</v>
      </c>
      <c r="EA88" s="279"/>
      <c r="EB88" s="32"/>
      <c r="EC88" s="32"/>
      <c r="ED88" s="4">
        <f t="shared" si="363"/>
        <v>0</v>
      </c>
      <c r="EE88" s="46" t="str">
        <f t="shared" si="364"/>
        <v/>
      </c>
      <c r="EF88" s="46" t="str">
        <f t="shared" si="365"/>
        <v/>
      </c>
      <c r="EI88" s="4">
        <f t="shared" ref="EI88:EI93" si="397">DT88</f>
        <v>0</v>
      </c>
      <c r="EJ88" s="167">
        <f t="shared" ref="EJ88:EJ93" si="398">DU88</f>
        <v>0</v>
      </c>
      <c r="EK88" s="167">
        <f t="shared" ref="EK88:EK93" si="399">DV88</f>
        <v>0</v>
      </c>
      <c r="EL88" s="167">
        <f t="shared" ref="EL88:EL93" si="400">DW88</f>
        <v>0</v>
      </c>
      <c r="EM88" s="167">
        <f t="shared" ref="EM88:EM93" si="401">DX88</f>
        <v>0</v>
      </c>
      <c r="EN88" s="167">
        <f t="shared" ref="EN88:EN93" si="402">DY88</f>
        <v>0</v>
      </c>
      <c r="EO88" s="167">
        <f t="shared" ref="EO88:EO93" si="403">DZ88</f>
        <v>0</v>
      </c>
      <c r="EP88" s="283">
        <f t="shared" ref="EP88:EP93" si="404">EA88</f>
        <v>0</v>
      </c>
      <c r="EQ88" s="279"/>
      <c r="ER88" s="32"/>
      <c r="ES88" s="4">
        <f t="shared" si="367"/>
        <v>0</v>
      </c>
      <c r="ET88" s="46" t="str">
        <f t="shared" si="368"/>
        <v/>
      </c>
      <c r="EU88" s="46" t="str">
        <f t="shared" si="369"/>
        <v/>
      </c>
      <c r="EX88" s="4">
        <f t="shared" ref="EX88:EX93" si="405">EI88</f>
        <v>0</v>
      </c>
      <c r="EY88" s="167">
        <f t="shared" ref="EY88:EY93" si="406">EJ88</f>
        <v>0</v>
      </c>
      <c r="EZ88" s="167">
        <f t="shared" ref="EZ88:EZ93" si="407">EK88</f>
        <v>0</v>
      </c>
      <c r="FA88" s="167">
        <f t="shared" ref="FA88:FA93" si="408">EL88</f>
        <v>0</v>
      </c>
      <c r="FB88" s="167">
        <f t="shared" ref="FB88:FB93" si="409">EM88</f>
        <v>0</v>
      </c>
      <c r="FC88" s="167">
        <f t="shared" ref="FC88:FC93" si="410">EN88</f>
        <v>0</v>
      </c>
      <c r="FD88" s="167">
        <f t="shared" ref="FD88:FD93" si="411">EO88</f>
        <v>0</v>
      </c>
      <c r="FE88" s="167">
        <f t="shared" ref="FE88:FE93" si="412">EP88</f>
        <v>0</v>
      </c>
      <c r="FF88" s="283">
        <f t="shared" ref="FF88:FF93" si="413">EQ88</f>
        <v>0</v>
      </c>
      <c r="FG88" s="279"/>
      <c r="FH88" s="4">
        <f t="shared" si="371"/>
        <v>0</v>
      </c>
      <c r="FI88" s="46" t="str">
        <f t="shared" si="372"/>
        <v/>
      </c>
      <c r="FJ88" s="46" t="str">
        <f t="shared" si="373"/>
        <v/>
      </c>
    </row>
    <row r="89" spans="2:166" ht="15" hidden="1" customHeight="1" outlineLevel="1" x14ac:dyDescent="0.2">
      <c r="B89" s="6">
        <v>6</v>
      </c>
      <c r="C89" s="32"/>
      <c r="E89" s="269"/>
      <c r="F89" s="32"/>
      <c r="G89" s="32"/>
      <c r="H89" s="32"/>
      <c r="I89" s="32"/>
      <c r="J89" s="32"/>
      <c r="K89" s="32"/>
      <c r="L89" s="32"/>
      <c r="M89" s="32"/>
      <c r="N89" s="32"/>
      <c r="O89" s="4">
        <f t="shared" si="334"/>
        <v>0</v>
      </c>
      <c r="P89" s="46" t="str">
        <f t="shared" ca="1" si="374"/>
        <v/>
      </c>
      <c r="S89" s="246"/>
      <c r="T89" s="32"/>
      <c r="U89" s="32"/>
      <c r="V89" s="32"/>
      <c r="W89" s="32"/>
      <c r="X89" s="32"/>
      <c r="Y89" s="32"/>
      <c r="Z89" s="32"/>
      <c r="AA89" s="32"/>
      <c r="AB89" s="32"/>
      <c r="AC89" s="4">
        <f t="shared" si="335"/>
        <v>0</v>
      </c>
      <c r="AD89" s="46" t="str">
        <f t="shared" si="336"/>
        <v/>
      </c>
      <c r="AE89" s="46" t="str">
        <f t="shared" si="337"/>
        <v/>
      </c>
      <c r="AH89" s="4">
        <f t="shared" si="338"/>
        <v>0</v>
      </c>
      <c r="AI89" s="279"/>
      <c r="AJ89" s="32"/>
      <c r="AK89" s="32"/>
      <c r="AL89" s="32"/>
      <c r="AM89" s="32"/>
      <c r="AN89" s="32"/>
      <c r="AO89" s="32"/>
      <c r="AP89" s="32"/>
      <c r="AQ89" s="32"/>
      <c r="AR89" s="4">
        <f t="shared" si="339"/>
        <v>0</v>
      </c>
      <c r="AS89" s="46" t="str">
        <f t="shared" si="340"/>
        <v/>
      </c>
      <c r="AT89" s="46" t="str">
        <f t="shared" si="341"/>
        <v/>
      </c>
      <c r="AW89" s="4">
        <f t="shared" si="342"/>
        <v>0</v>
      </c>
      <c r="AX89" s="283">
        <f t="shared" si="342"/>
        <v>0</v>
      </c>
      <c r="AY89" s="279"/>
      <c r="AZ89" s="32"/>
      <c r="BA89" s="32"/>
      <c r="BB89" s="32"/>
      <c r="BC89" s="32"/>
      <c r="BD89" s="32"/>
      <c r="BE89" s="32"/>
      <c r="BF89" s="32"/>
      <c r="BG89" s="4">
        <f t="shared" si="343"/>
        <v>0</v>
      </c>
      <c r="BH89" s="46" t="str">
        <f t="shared" si="344"/>
        <v/>
      </c>
      <c r="BI89" s="46" t="str">
        <f t="shared" si="345"/>
        <v/>
      </c>
      <c r="BL89" s="4">
        <f t="shared" si="387"/>
        <v>0</v>
      </c>
      <c r="BM89" s="167">
        <f t="shared" si="388"/>
        <v>0</v>
      </c>
      <c r="BN89" s="283">
        <f t="shared" si="389"/>
        <v>0</v>
      </c>
      <c r="BO89" s="279"/>
      <c r="BP89" s="32"/>
      <c r="BQ89" s="32"/>
      <c r="BR89" s="32"/>
      <c r="BS89" s="32"/>
      <c r="BT89" s="32"/>
      <c r="BU89" s="32"/>
      <c r="BV89" s="4">
        <f t="shared" si="347"/>
        <v>0</v>
      </c>
      <c r="BW89" s="46" t="str">
        <f t="shared" si="348"/>
        <v/>
      </c>
      <c r="BX89" s="46" t="str">
        <f t="shared" si="349"/>
        <v/>
      </c>
      <c r="CA89" s="4">
        <f t="shared" si="377"/>
        <v>0</v>
      </c>
      <c r="CB89" s="167">
        <f t="shared" si="378"/>
        <v>0</v>
      </c>
      <c r="CC89" s="167">
        <f t="shared" si="379"/>
        <v>0</v>
      </c>
      <c r="CD89" s="283">
        <f t="shared" si="380"/>
        <v>0</v>
      </c>
      <c r="CE89" s="279"/>
      <c r="CF89" s="32"/>
      <c r="CG89" s="32"/>
      <c r="CH89" s="32"/>
      <c r="CI89" s="32"/>
      <c r="CJ89" s="32"/>
      <c r="CK89" s="4">
        <f t="shared" si="351"/>
        <v>0</v>
      </c>
      <c r="CL89" s="46" t="str">
        <f t="shared" si="352"/>
        <v/>
      </c>
      <c r="CM89" s="46" t="str">
        <f t="shared" si="353"/>
        <v/>
      </c>
      <c r="CP89" s="4">
        <f t="shared" ref="CP89:CP93" si="414">CA89</f>
        <v>0</v>
      </c>
      <c r="CQ89" s="167">
        <f t="shared" ref="CQ89:CQ93" si="415">CB89</f>
        <v>0</v>
      </c>
      <c r="CR89" s="167">
        <f t="shared" ref="CR89:CR93" si="416">CC89</f>
        <v>0</v>
      </c>
      <c r="CS89" s="167">
        <f t="shared" ref="CS89:CS93" si="417">CD89</f>
        <v>0</v>
      </c>
      <c r="CT89" s="283">
        <f t="shared" ref="CT89:CT93" si="418">CE89</f>
        <v>0</v>
      </c>
      <c r="CU89" s="279"/>
      <c r="CV89" s="32"/>
      <c r="CW89" s="32"/>
      <c r="CX89" s="32"/>
      <c r="CY89" s="32"/>
      <c r="CZ89" s="4">
        <f t="shared" si="355"/>
        <v>0</v>
      </c>
      <c r="DA89" s="46" t="str">
        <f t="shared" si="356"/>
        <v/>
      </c>
      <c r="DB89" s="46" t="str">
        <f t="shared" si="357"/>
        <v/>
      </c>
      <c r="DE89" s="4">
        <f t="shared" si="381"/>
        <v>0</v>
      </c>
      <c r="DF89" s="167">
        <f t="shared" si="382"/>
        <v>0</v>
      </c>
      <c r="DG89" s="167">
        <f t="shared" si="383"/>
        <v>0</v>
      </c>
      <c r="DH89" s="167">
        <f t="shared" si="384"/>
        <v>0</v>
      </c>
      <c r="DI89" s="167">
        <f t="shared" si="385"/>
        <v>0</v>
      </c>
      <c r="DJ89" s="167">
        <f t="shared" si="386"/>
        <v>0</v>
      </c>
      <c r="DK89" s="246"/>
      <c r="DL89" s="32"/>
      <c r="DM89" s="32"/>
      <c r="DN89" s="32"/>
      <c r="DO89" s="4">
        <f t="shared" si="359"/>
        <v>0</v>
      </c>
      <c r="DP89" s="46" t="str">
        <f t="shared" si="360"/>
        <v/>
      </c>
      <c r="DQ89" s="46" t="str">
        <f t="shared" si="361"/>
        <v/>
      </c>
      <c r="DT89" s="4">
        <f t="shared" si="390"/>
        <v>0</v>
      </c>
      <c r="DU89" s="167">
        <f t="shared" si="391"/>
        <v>0</v>
      </c>
      <c r="DV89" s="167">
        <f t="shared" si="392"/>
        <v>0</v>
      </c>
      <c r="DW89" s="167">
        <f t="shared" si="393"/>
        <v>0</v>
      </c>
      <c r="DX89" s="167">
        <f t="shared" si="394"/>
        <v>0</v>
      </c>
      <c r="DY89" s="167">
        <f t="shared" si="395"/>
        <v>0</v>
      </c>
      <c r="DZ89" s="283">
        <f t="shared" si="396"/>
        <v>0</v>
      </c>
      <c r="EA89" s="279"/>
      <c r="EB89" s="32"/>
      <c r="EC89" s="32"/>
      <c r="ED89" s="4">
        <f t="shared" si="363"/>
        <v>0</v>
      </c>
      <c r="EE89" s="46" t="str">
        <f t="shared" si="364"/>
        <v/>
      </c>
      <c r="EF89" s="46" t="str">
        <f t="shared" si="365"/>
        <v/>
      </c>
      <c r="EI89" s="4">
        <f t="shared" si="397"/>
        <v>0</v>
      </c>
      <c r="EJ89" s="167">
        <f t="shared" si="398"/>
        <v>0</v>
      </c>
      <c r="EK89" s="167">
        <f t="shared" si="399"/>
        <v>0</v>
      </c>
      <c r="EL89" s="167">
        <f t="shared" si="400"/>
        <v>0</v>
      </c>
      <c r="EM89" s="167">
        <f t="shared" si="401"/>
        <v>0</v>
      </c>
      <c r="EN89" s="167">
        <f t="shared" si="402"/>
        <v>0</v>
      </c>
      <c r="EO89" s="167">
        <f t="shared" si="403"/>
        <v>0</v>
      </c>
      <c r="EP89" s="283">
        <f t="shared" si="404"/>
        <v>0</v>
      </c>
      <c r="EQ89" s="279"/>
      <c r="ER89" s="32"/>
      <c r="ES89" s="4">
        <f t="shared" si="367"/>
        <v>0</v>
      </c>
      <c r="ET89" s="46" t="str">
        <f t="shared" si="368"/>
        <v/>
      </c>
      <c r="EU89" s="46" t="str">
        <f t="shared" si="369"/>
        <v/>
      </c>
      <c r="EX89" s="4">
        <f t="shared" si="405"/>
        <v>0</v>
      </c>
      <c r="EY89" s="167">
        <f t="shared" si="406"/>
        <v>0</v>
      </c>
      <c r="EZ89" s="167">
        <f t="shared" si="407"/>
        <v>0</v>
      </c>
      <c r="FA89" s="167">
        <f t="shared" si="408"/>
        <v>0</v>
      </c>
      <c r="FB89" s="167">
        <f t="shared" si="409"/>
        <v>0</v>
      </c>
      <c r="FC89" s="167">
        <f t="shared" si="410"/>
        <v>0</v>
      </c>
      <c r="FD89" s="167">
        <f t="shared" si="411"/>
        <v>0</v>
      </c>
      <c r="FE89" s="167">
        <f t="shared" si="412"/>
        <v>0</v>
      </c>
      <c r="FF89" s="283">
        <f t="shared" si="413"/>
        <v>0</v>
      </c>
      <c r="FG89" s="279"/>
      <c r="FH89" s="4">
        <f t="shared" si="371"/>
        <v>0</v>
      </c>
      <c r="FI89" s="46" t="str">
        <f t="shared" si="372"/>
        <v/>
      </c>
      <c r="FJ89" s="46" t="str">
        <f t="shared" si="373"/>
        <v/>
      </c>
    </row>
    <row r="90" spans="2:166" ht="15" hidden="1" customHeight="1" outlineLevel="1" x14ac:dyDescent="0.2">
      <c r="B90" s="6">
        <v>7</v>
      </c>
      <c r="C90" s="32"/>
      <c r="E90" s="269"/>
      <c r="F90" s="32"/>
      <c r="G90" s="32"/>
      <c r="H90" s="32"/>
      <c r="I90" s="32"/>
      <c r="J90" s="32"/>
      <c r="K90" s="32"/>
      <c r="L90" s="32"/>
      <c r="M90" s="32"/>
      <c r="N90" s="32"/>
      <c r="O90" s="4">
        <f t="shared" si="334"/>
        <v>0</v>
      </c>
      <c r="P90" s="46" t="str">
        <f t="shared" ca="1" si="374"/>
        <v/>
      </c>
      <c r="S90" s="246"/>
      <c r="T90" s="32"/>
      <c r="U90" s="32"/>
      <c r="V90" s="32"/>
      <c r="W90" s="32"/>
      <c r="X90" s="32"/>
      <c r="Y90" s="32"/>
      <c r="Z90" s="32"/>
      <c r="AA90" s="32"/>
      <c r="AB90" s="32"/>
      <c r="AC90" s="4">
        <f t="shared" si="335"/>
        <v>0</v>
      </c>
      <c r="AD90" s="46" t="str">
        <f t="shared" si="336"/>
        <v/>
      </c>
      <c r="AE90" s="46" t="str">
        <f t="shared" si="337"/>
        <v/>
      </c>
      <c r="AH90" s="4">
        <f t="shared" si="338"/>
        <v>0</v>
      </c>
      <c r="AI90" s="279"/>
      <c r="AJ90" s="32"/>
      <c r="AK90" s="32"/>
      <c r="AL90" s="32"/>
      <c r="AM90" s="32"/>
      <c r="AN90" s="32"/>
      <c r="AO90" s="32"/>
      <c r="AP90" s="32"/>
      <c r="AQ90" s="32"/>
      <c r="AR90" s="4">
        <f t="shared" si="339"/>
        <v>0</v>
      </c>
      <c r="AS90" s="46" t="str">
        <f t="shared" si="340"/>
        <v/>
      </c>
      <c r="AT90" s="46" t="str">
        <f t="shared" si="341"/>
        <v/>
      </c>
      <c r="AW90" s="4">
        <f t="shared" si="342"/>
        <v>0</v>
      </c>
      <c r="AX90" s="283">
        <f t="shared" si="342"/>
        <v>0</v>
      </c>
      <c r="AY90" s="279"/>
      <c r="AZ90" s="32"/>
      <c r="BA90" s="32"/>
      <c r="BB90" s="32"/>
      <c r="BC90" s="32"/>
      <c r="BD90" s="32"/>
      <c r="BE90" s="32"/>
      <c r="BF90" s="32"/>
      <c r="BG90" s="4">
        <f t="shared" si="343"/>
        <v>0</v>
      </c>
      <c r="BH90" s="46" t="str">
        <f t="shared" si="344"/>
        <v/>
      </c>
      <c r="BI90" s="46" t="str">
        <f t="shared" si="345"/>
        <v/>
      </c>
      <c r="BL90" s="4">
        <f t="shared" si="387"/>
        <v>0</v>
      </c>
      <c r="BM90" s="167">
        <f t="shared" si="388"/>
        <v>0</v>
      </c>
      <c r="BN90" s="283">
        <f t="shared" si="389"/>
        <v>0</v>
      </c>
      <c r="BO90" s="279"/>
      <c r="BP90" s="32"/>
      <c r="BQ90" s="32"/>
      <c r="BR90" s="32"/>
      <c r="BS90" s="32"/>
      <c r="BT90" s="32"/>
      <c r="BU90" s="32"/>
      <c r="BV90" s="4">
        <f t="shared" si="347"/>
        <v>0</v>
      </c>
      <c r="BW90" s="46" t="str">
        <f t="shared" si="348"/>
        <v/>
      </c>
      <c r="BX90" s="46" t="str">
        <f t="shared" si="349"/>
        <v/>
      </c>
      <c r="CA90" s="4">
        <f t="shared" si="377"/>
        <v>0</v>
      </c>
      <c r="CB90" s="167">
        <f t="shared" si="378"/>
        <v>0</v>
      </c>
      <c r="CC90" s="167">
        <f t="shared" si="379"/>
        <v>0</v>
      </c>
      <c r="CD90" s="283">
        <f t="shared" si="380"/>
        <v>0</v>
      </c>
      <c r="CE90" s="279"/>
      <c r="CF90" s="32"/>
      <c r="CG90" s="32"/>
      <c r="CH90" s="32"/>
      <c r="CI90" s="32"/>
      <c r="CJ90" s="32"/>
      <c r="CK90" s="4">
        <f t="shared" si="351"/>
        <v>0</v>
      </c>
      <c r="CL90" s="46" t="str">
        <f t="shared" si="352"/>
        <v/>
      </c>
      <c r="CM90" s="46" t="str">
        <f t="shared" si="353"/>
        <v/>
      </c>
      <c r="CP90" s="4">
        <f t="shared" si="414"/>
        <v>0</v>
      </c>
      <c r="CQ90" s="167">
        <f t="shared" si="415"/>
        <v>0</v>
      </c>
      <c r="CR90" s="167">
        <f t="shared" si="416"/>
        <v>0</v>
      </c>
      <c r="CS90" s="167">
        <f t="shared" si="417"/>
        <v>0</v>
      </c>
      <c r="CT90" s="283">
        <f t="shared" si="418"/>
        <v>0</v>
      </c>
      <c r="CU90" s="279"/>
      <c r="CV90" s="32"/>
      <c r="CW90" s="32"/>
      <c r="CX90" s="32"/>
      <c r="CY90" s="32"/>
      <c r="CZ90" s="4">
        <f t="shared" si="355"/>
        <v>0</v>
      </c>
      <c r="DA90" s="46" t="str">
        <f t="shared" si="356"/>
        <v/>
      </c>
      <c r="DB90" s="46" t="str">
        <f t="shared" si="357"/>
        <v/>
      </c>
      <c r="DE90" s="4">
        <f t="shared" si="381"/>
        <v>0</v>
      </c>
      <c r="DF90" s="167">
        <f t="shared" si="382"/>
        <v>0</v>
      </c>
      <c r="DG90" s="167">
        <f t="shared" si="383"/>
        <v>0</v>
      </c>
      <c r="DH90" s="167">
        <f t="shared" si="384"/>
        <v>0</v>
      </c>
      <c r="DI90" s="167">
        <f t="shared" si="385"/>
        <v>0</v>
      </c>
      <c r="DJ90" s="167">
        <f t="shared" si="386"/>
        <v>0</v>
      </c>
      <c r="DK90" s="246"/>
      <c r="DL90" s="32"/>
      <c r="DM90" s="32"/>
      <c r="DN90" s="32"/>
      <c r="DO90" s="4">
        <f t="shared" si="359"/>
        <v>0</v>
      </c>
      <c r="DP90" s="46" t="str">
        <f t="shared" si="360"/>
        <v/>
      </c>
      <c r="DQ90" s="46" t="str">
        <f t="shared" si="361"/>
        <v/>
      </c>
      <c r="DT90" s="4">
        <f t="shared" si="390"/>
        <v>0</v>
      </c>
      <c r="DU90" s="167">
        <f t="shared" si="391"/>
        <v>0</v>
      </c>
      <c r="DV90" s="167">
        <f t="shared" si="392"/>
        <v>0</v>
      </c>
      <c r="DW90" s="167">
        <f t="shared" si="393"/>
        <v>0</v>
      </c>
      <c r="DX90" s="167">
        <f t="shared" si="394"/>
        <v>0</v>
      </c>
      <c r="DY90" s="167">
        <f t="shared" si="395"/>
        <v>0</v>
      </c>
      <c r="DZ90" s="283">
        <f t="shared" si="396"/>
        <v>0</v>
      </c>
      <c r="EA90" s="279"/>
      <c r="EB90" s="32"/>
      <c r="EC90" s="32"/>
      <c r="ED90" s="4">
        <f t="shared" si="363"/>
        <v>0</v>
      </c>
      <c r="EE90" s="46" t="str">
        <f t="shared" si="364"/>
        <v/>
      </c>
      <c r="EF90" s="46" t="str">
        <f t="shared" si="365"/>
        <v/>
      </c>
      <c r="EI90" s="4">
        <f t="shared" si="397"/>
        <v>0</v>
      </c>
      <c r="EJ90" s="167">
        <f t="shared" si="398"/>
        <v>0</v>
      </c>
      <c r="EK90" s="167">
        <f t="shared" si="399"/>
        <v>0</v>
      </c>
      <c r="EL90" s="167">
        <f t="shared" si="400"/>
        <v>0</v>
      </c>
      <c r="EM90" s="167">
        <f t="shared" si="401"/>
        <v>0</v>
      </c>
      <c r="EN90" s="167">
        <f t="shared" si="402"/>
        <v>0</v>
      </c>
      <c r="EO90" s="167">
        <f t="shared" si="403"/>
        <v>0</v>
      </c>
      <c r="EP90" s="283">
        <f t="shared" si="404"/>
        <v>0</v>
      </c>
      <c r="EQ90" s="279"/>
      <c r="ER90" s="32"/>
      <c r="ES90" s="4">
        <f t="shared" si="367"/>
        <v>0</v>
      </c>
      <c r="ET90" s="46" t="str">
        <f t="shared" si="368"/>
        <v/>
      </c>
      <c r="EU90" s="46" t="str">
        <f t="shared" si="369"/>
        <v/>
      </c>
      <c r="EX90" s="4">
        <f t="shared" si="405"/>
        <v>0</v>
      </c>
      <c r="EY90" s="167">
        <f t="shared" si="406"/>
        <v>0</v>
      </c>
      <c r="EZ90" s="167">
        <f t="shared" si="407"/>
        <v>0</v>
      </c>
      <c r="FA90" s="167">
        <f t="shared" si="408"/>
        <v>0</v>
      </c>
      <c r="FB90" s="167">
        <f t="shared" si="409"/>
        <v>0</v>
      </c>
      <c r="FC90" s="167">
        <f t="shared" si="410"/>
        <v>0</v>
      </c>
      <c r="FD90" s="167">
        <f t="shared" si="411"/>
        <v>0</v>
      </c>
      <c r="FE90" s="167">
        <f t="shared" si="412"/>
        <v>0</v>
      </c>
      <c r="FF90" s="283">
        <f t="shared" si="413"/>
        <v>0</v>
      </c>
      <c r="FG90" s="279"/>
      <c r="FH90" s="4">
        <f t="shared" si="371"/>
        <v>0</v>
      </c>
      <c r="FI90" s="46" t="str">
        <f t="shared" si="372"/>
        <v/>
      </c>
      <c r="FJ90" s="46" t="str">
        <f t="shared" si="373"/>
        <v/>
      </c>
    </row>
    <row r="91" spans="2:166" ht="15" hidden="1" customHeight="1" outlineLevel="1" x14ac:dyDescent="0.2">
      <c r="B91" s="6">
        <v>8</v>
      </c>
      <c r="C91" s="32"/>
      <c r="E91" s="269"/>
      <c r="F91" s="32"/>
      <c r="G91" s="32"/>
      <c r="H91" s="32"/>
      <c r="I91" s="32"/>
      <c r="J91" s="32"/>
      <c r="K91" s="32"/>
      <c r="L91" s="32"/>
      <c r="M91" s="32"/>
      <c r="N91" s="32"/>
      <c r="O91" s="4">
        <f t="shared" si="334"/>
        <v>0</v>
      </c>
      <c r="P91" s="46" t="str">
        <f t="shared" ca="1" si="374"/>
        <v/>
      </c>
      <c r="S91" s="246"/>
      <c r="T91" s="32"/>
      <c r="U91" s="32"/>
      <c r="V91" s="32"/>
      <c r="W91" s="32"/>
      <c r="X91" s="32"/>
      <c r="Y91" s="32"/>
      <c r="Z91" s="32"/>
      <c r="AA91" s="32"/>
      <c r="AB91" s="32"/>
      <c r="AC91" s="4">
        <f t="shared" si="335"/>
        <v>0</v>
      </c>
      <c r="AD91" s="46" t="str">
        <f t="shared" si="336"/>
        <v/>
      </c>
      <c r="AE91" s="46" t="str">
        <f t="shared" si="337"/>
        <v/>
      </c>
      <c r="AH91" s="4">
        <f t="shared" si="338"/>
        <v>0</v>
      </c>
      <c r="AI91" s="279"/>
      <c r="AJ91" s="32"/>
      <c r="AK91" s="32"/>
      <c r="AL91" s="32"/>
      <c r="AM91" s="32"/>
      <c r="AN91" s="32"/>
      <c r="AO91" s="32"/>
      <c r="AP91" s="32"/>
      <c r="AQ91" s="32"/>
      <c r="AR91" s="4">
        <f t="shared" si="339"/>
        <v>0</v>
      </c>
      <c r="AS91" s="46" t="str">
        <f t="shared" si="340"/>
        <v/>
      </c>
      <c r="AT91" s="46" t="str">
        <f t="shared" si="341"/>
        <v/>
      </c>
      <c r="AW91" s="4">
        <f t="shared" si="342"/>
        <v>0</v>
      </c>
      <c r="AX91" s="283">
        <f t="shared" si="342"/>
        <v>0</v>
      </c>
      <c r="AY91" s="279"/>
      <c r="AZ91" s="32"/>
      <c r="BA91" s="32"/>
      <c r="BB91" s="32"/>
      <c r="BC91" s="32"/>
      <c r="BD91" s="32"/>
      <c r="BE91" s="32"/>
      <c r="BF91" s="32"/>
      <c r="BG91" s="4">
        <f t="shared" si="343"/>
        <v>0</v>
      </c>
      <c r="BH91" s="46" t="str">
        <f t="shared" si="344"/>
        <v/>
      </c>
      <c r="BI91" s="46" t="str">
        <f t="shared" si="345"/>
        <v/>
      </c>
      <c r="BL91" s="4">
        <f t="shared" si="387"/>
        <v>0</v>
      </c>
      <c r="BM91" s="167">
        <f t="shared" si="388"/>
        <v>0</v>
      </c>
      <c r="BN91" s="283">
        <f t="shared" si="389"/>
        <v>0</v>
      </c>
      <c r="BO91" s="279"/>
      <c r="BP91" s="32"/>
      <c r="BQ91" s="32"/>
      <c r="BR91" s="32"/>
      <c r="BS91" s="32"/>
      <c r="BT91" s="32"/>
      <c r="BU91" s="32"/>
      <c r="BV91" s="4">
        <f t="shared" si="347"/>
        <v>0</v>
      </c>
      <c r="BW91" s="46" t="str">
        <f t="shared" si="348"/>
        <v/>
      </c>
      <c r="BX91" s="46" t="str">
        <f t="shared" si="349"/>
        <v/>
      </c>
      <c r="CA91" s="4">
        <f t="shared" si="377"/>
        <v>0</v>
      </c>
      <c r="CB91" s="167">
        <f t="shared" si="378"/>
        <v>0</v>
      </c>
      <c r="CC91" s="167">
        <f t="shared" si="379"/>
        <v>0</v>
      </c>
      <c r="CD91" s="283">
        <f t="shared" si="380"/>
        <v>0</v>
      </c>
      <c r="CE91" s="279"/>
      <c r="CF91" s="32"/>
      <c r="CG91" s="32"/>
      <c r="CH91" s="32"/>
      <c r="CI91" s="32"/>
      <c r="CJ91" s="32"/>
      <c r="CK91" s="4">
        <f t="shared" si="351"/>
        <v>0</v>
      </c>
      <c r="CL91" s="46" t="str">
        <f t="shared" si="352"/>
        <v/>
      </c>
      <c r="CM91" s="46" t="str">
        <f t="shared" si="353"/>
        <v/>
      </c>
      <c r="CP91" s="4">
        <f t="shared" si="414"/>
        <v>0</v>
      </c>
      <c r="CQ91" s="167">
        <f t="shared" si="415"/>
        <v>0</v>
      </c>
      <c r="CR91" s="167">
        <f t="shared" si="416"/>
        <v>0</v>
      </c>
      <c r="CS91" s="167">
        <f t="shared" si="417"/>
        <v>0</v>
      </c>
      <c r="CT91" s="283">
        <f t="shared" si="418"/>
        <v>0</v>
      </c>
      <c r="CU91" s="279"/>
      <c r="CV91" s="32"/>
      <c r="CW91" s="32"/>
      <c r="CX91" s="32"/>
      <c r="CY91" s="32"/>
      <c r="CZ91" s="4">
        <f t="shared" si="355"/>
        <v>0</v>
      </c>
      <c r="DA91" s="46" t="str">
        <f t="shared" si="356"/>
        <v/>
      </c>
      <c r="DB91" s="46" t="str">
        <f t="shared" si="357"/>
        <v/>
      </c>
      <c r="DE91" s="4">
        <f t="shared" si="381"/>
        <v>0</v>
      </c>
      <c r="DF91" s="167">
        <f t="shared" si="382"/>
        <v>0</v>
      </c>
      <c r="DG91" s="167">
        <f t="shared" si="383"/>
        <v>0</v>
      </c>
      <c r="DH91" s="167">
        <f t="shared" si="384"/>
        <v>0</v>
      </c>
      <c r="DI91" s="167">
        <f t="shared" si="385"/>
        <v>0</v>
      </c>
      <c r="DJ91" s="167">
        <f t="shared" si="386"/>
        <v>0</v>
      </c>
      <c r="DK91" s="246"/>
      <c r="DL91" s="32"/>
      <c r="DM91" s="32"/>
      <c r="DN91" s="32"/>
      <c r="DO91" s="4">
        <f t="shared" si="359"/>
        <v>0</v>
      </c>
      <c r="DP91" s="46" t="str">
        <f t="shared" si="360"/>
        <v/>
      </c>
      <c r="DQ91" s="46" t="str">
        <f t="shared" si="361"/>
        <v/>
      </c>
      <c r="DT91" s="4">
        <f t="shared" si="390"/>
        <v>0</v>
      </c>
      <c r="DU91" s="167">
        <f t="shared" si="391"/>
        <v>0</v>
      </c>
      <c r="DV91" s="167">
        <f t="shared" si="392"/>
        <v>0</v>
      </c>
      <c r="DW91" s="167">
        <f t="shared" si="393"/>
        <v>0</v>
      </c>
      <c r="DX91" s="167">
        <f t="shared" si="394"/>
        <v>0</v>
      </c>
      <c r="DY91" s="167">
        <f t="shared" si="395"/>
        <v>0</v>
      </c>
      <c r="DZ91" s="283">
        <f t="shared" si="396"/>
        <v>0</v>
      </c>
      <c r="EA91" s="279"/>
      <c r="EB91" s="32"/>
      <c r="EC91" s="32"/>
      <c r="ED91" s="4">
        <f t="shared" si="363"/>
        <v>0</v>
      </c>
      <c r="EE91" s="46" t="str">
        <f t="shared" si="364"/>
        <v/>
      </c>
      <c r="EF91" s="46" t="str">
        <f t="shared" si="365"/>
        <v/>
      </c>
      <c r="EI91" s="4">
        <f t="shared" si="397"/>
        <v>0</v>
      </c>
      <c r="EJ91" s="167">
        <f t="shared" si="398"/>
        <v>0</v>
      </c>
      <c r="EK91" s="167">
        <f t="shared" si="399"/>
        <v>0</v>
      </c>
      <c r="EL91" s="167">
        <f t="shared" si="400"/>
        <v>0</v>
      </c>
      <c r="EM91" s="167">
        <f t="shared" si="401"/>
        <v>0</v>
      </c>
      <c r="EN91" s="167">
        <f t="shared" si="402"/>
        <v>0</v>
      </c>
      <c r="EO91" s="167">
        <f t="shared" si="403"/>
        <v>0</v>
      </c>
      <c r="EP91" s="283">
        <f t="shared" si="404"/>
        <v>0</v>
      </c>
      <c r="EQ91" s="279"/>
      <c r="ER91" s="32"/>
      <c r="ES91" s="4">
        <f t="shared" si="367"/>
        <v>0</v>
      </c>
      <c r="ET91" s="46" t="str">
        <f t="shared" si="368"/>
        <v/>
      </c>
      <c r="EU91" s="46" t="str">
        <f t="shared" si="369"/>
        <v/>
      </c>
      <c r="EX91" s="4">
        <f t="shared" si="405"/>
        <v>0</v>
      </c>
      <c r="EY91" s="167">
        <f t="shared" si="406"/>
        <v>0</v>
      </c>
      <c r="EZ91" s="167">
        <f t="shared" si="407"/>
        <v>0</v>
      </c>
      <c r="FA91" s="167">
        <f t="shared" si="408"/>
        <v>0</v>
      </c>
      <c r="FB91" s="167">
        <f t="shared" si="409"/>
        <v>0</v>
      </c>
      <c r="FC91" s="167">
        <f t="shared" si="410"/>
        <v>0</v>
      </c>
      <c r="FD91" s="167">
        <f t="shared" si="411"/>
        <v>0</v>
      </c>
      <c r="FE91" s="167">
        <f t="shared" si="412"/>
        <v>0</v>
      </c>
      <c r="FF91" s="283">
        <f t="shared" si="413"/>
        <v>0</v>
      </c>
      <c r="FG91" s="279"/>
      <c r="FH91" s="4">
        <f t="shared" si="371"/>
        <v>0</v>
      </c>
      <c r="FI91" s="46" t="str">
        <f t="shared" si="372"/>
        <v/>
      </c>
      <c r="FJ91" s="46" t="str">
        <f t="shared" si="373"/>
        <v/>
      </c>
    </row>
    <row r="92" spans="2:166" ht="15" hidden="1" customHeight="1" outlineLevel="1" x14ac:dyDescent="0.2">
      <c r="B92" s="6">
        <v>9</v>
      </c>
      <c r="C92" s="32"/>
      <c r="E92" s="269"/>
      <c r="F92" s="32"/>
      <c r="G92" s="32"/>
      <c r="H92" s="32"/>
      <c r="I92" s="32"/>
      <c r="J92" s="32"/>
      <c r="K92" s="32"/>
      <c r="L92" s="32"/>
      <c r="M92" s="32"/>
      <c r="N92" s="32"/>
      <c r="O92" s="4">
        <f t="shared" si="334"/>
        <v>0</v>
      </c>
      <c r="P92" s="46" t="str">
        <f t="shared" ca="1" si="374"/>
        <v/>
      </c>
      <c r="S92" s="246"/>
      <c r="T92" s="32"/>
      <c r="U92" s="32"/>
      <c r="V92" s="32"/>
      <c r="W92" s="32"/>
      <c r="X92" s="32"/>
      <c r="Y92" s="32"/>
      <c r="Z92" s="32"/>
      <c r="AA92" s="32"/>
      <c r="AB92" s="32"/>
      <c r="AC92" s="4">
        <f t="shared" si="335"/>
        <v>0</v>
      </c>
      <c r="AD92" s="46" t="str">
        <f t="shared" si="336"/>
        <v/>
      </c>
      <c r="AE92" s="46" t="str">
        <f t="shared" si="337"/>
        <v/>
      </c>
      <c r="AH92" s="4">
        <f t="shared" si="338"/>
        <v>0</v>
      </c>
      <c r="AI92" s="279"/>
      <c r="AJ92" s="32"/>
      <c r="AK92" s="32"/>
      <c r="AL92" s="32"/>
      <c r="AM92" s="32"/>
      <c r="AN92" s="32"/>
      <c r="AO92" s="32"/>
      <c r="AP92" s="32"/>
      <c r="AQ92" s="32"/>
      <c r="AR92" s="4">
        <f t="shared" si="339"/>
        <v>0</v>
      </c>
      <c r="AS92" s="46" t="str">
        <f t="shared" si="340"/>
        <v/>
      </c>
      <c r="AT92" s="46" t="str">
        <f t="shared" si="341"/>
        <v/>
      </c>
      <c r="AW92" s="4">
        <f t="shared" si="342"/>
        <v>0</v>
      </c>
      <c r="AX92" s="283">
        <f t="shared" si="342"/>
        <v>0</v>
      </c>
      <c r="AY92" s="279"/>
      <c r="AZ92" s="32"/>
      <c r="BA92" s="32"/>
      <c r="BB92" s="32"/>
      <c r="BC92" s="32"/>
      <c r="BD92" s="32"/>
      <c r="BE92" s="32"/>
      <c r="BF92" s="32"/>
      <c r="BG92" s="4">
        <f t="shared" si="343"/>
        <v>0</v>
      </c>
      <c r="BH92" s="46" t="str">
        <f t="shared" si="344"/>
        <v/>
      </c>
      <c r="BI92" s="46" t="str">
        <f t="shared" si="345"/>
        <v/>
      </c>
      <c r="BL92" s="4">
        <f t="shared" si="387"/>
        <v>0</v>
      </c>
      <c r="BM92" s="167">
        <f t="shared" si="388"/>
        <v>0</v>
      </c>
      <c r="BN92" s="283">
        <f t="shared" si="389"/>
        <v>0</v>
      </c>
      <c r="BO92" s="279"/>
      <c r="BP92" s="32"/>
      <c r="BQ92" s="32"/>
      <c r="BR92" s="32"/>
      <c r="BS92" s="32"/>
      <c r="BT92" s="32"/>
      <c r="BU92" s="32"/>
      <c r="BV92" s="4">
        <f t="shared" si="347"/>
        <v>0</v>
      </c>
      <c r="BW92" s="46" t="str">
        <f t="shared" si="348"/>
        <v/>
      </c>
      <c r="BX92" s="46" t="str">
        <f t="shared" si="349"/>
        <v/>
      </c>
      <c r="CA92" s="4">
        <f t="shared" si="377"/>
        <v>0</v>
      </c>
      <c r="CB92" s="167">
        <f t="shared" si="378"/>
        <v>0</v>
      </c>
      <c r="CC92" s="167">
        <f t="shared" si="379"/>
        <v>0</v>
      </c>
      <c r="CD92" s="283">
        <f t="shared" si="380"/>
        <v>0</v>
      </c>
      <c r="CE92" s="279"/>
      <c r="CF92" s="32"/>
      <c r="CG92" s="32"/>
      <c r="CH92" s="32"/>
      <c r="CI92" s="32"/>
      <c r="CJ92" s="32"/>
      <c r="CK92" s="4">
        <f t="shared" si="351"/>
        <v>0</v>
      </c>
      <c r="CL92" s="46" t="str">
        <f t="shared" si="352"/>
        <v/>
      </c>
      <c r="CM92" s="46" t="str">
        <f t="shared" si="353"/>
        <v/>
      </c>
      <c r="CP92" s="4">
        <f t="shared" si="414"/>
        <v>0</v>
      </c>
      <c r="CQ92" s="167">
        <f t="shared" si="415"/>
        <v>0</v>
      </c>
      <c r="CR92" s="167">
        <f t="shared" si="416"/>
        <v>0</v>
      </c>
      <c r="CS92" s="167">
        <f t="shared" si="417"/>
        <v>0</v>
      </c>
      <c r="CT92" s="283">
        <f t="shared" si="418"/>
        <v>0</v>
      </c>
      <c r="CU92" s="279"/>
      <c r="CV92" s="32"/>
      <c r="CW92" s="32"/>
      <c r="CX92" s="32"/>
      <c r="CY92" s="32"/>
      <c r="CZ92" s="4">
        <f t="shared" si="355"/>
        <v>0</v>
      </c>
      <c r="DA92" s="46" t="str">
        <f t="shared" si="356"/>
        <v/>
      </c>
      <c r="DB92" s="46" t="str">
        <f t="shared" si="357"/>
        <v/>
      </c>
      <c r="DE92" s="4">
        <f t="shared" si="381"/>
        <v>0</v>
      </c>
      <c r="DF92" s="167">
        <f t="shared" si="382"/>
        <v>0</v>
      </c>
      <c r="DG92" s="167">
        <f t="shared" si="383"/>
        <v>0</v>
      </c>
      <c r="DH92" s="167">
        <f t="shared" si="384"/>
        <v>0</v>
      </c>
      <c r="DI92" s="167">
        <f t="shared" si="385"/>
        <v>0</v>
      </c>
      <c r="DJ92" s="167">
        <f t="shared" si="386"/>
        <v>0</v>
      </c>
      <c r="DK92" s="246"/>
      <c r="DL92" s="32"/>
      <c r="DM92" s="32"/>
      <c r="DN92" s="32"/>
      <c r="DO92" s="4">
        <f t="shared" si="359"/>
        <v>0</v>
      </c>
      <c r="DP92" s="46" t="str">
        <f t="shared" si="360"/>
        <v/>
      </c>
      <c r="DQ92" s="46" t="str">
        <f t="shared" si="361"/>
        <v/>
      </c>
      <c r="DT92" s="4">
        <f t="shared" si="390"/>
        <v>0</v>
      </c>
      <c r="DU92" s="167">
        <f t="shared" si="391"/>
        <v>0</v>
      </c>
      <c r="DV92" s="167">
        <f t="shared" si="392"/>
        <v>0</v>
      </c>
      <c r="DW92" s="167">
        <f t="shared" si="393"/>
        <v>0</v>
      </c>
      <c r="DX92" s="167">
        <f t="shared" si="394"/>
        <v>0</v>
      </c>
      <c r="DY92" s="167">
        <f t="shared" si="395"/>
        <v>0</v>
      </c>
      <c r="DZ92" s="283">
        <f t="shared" si="396"/>
        <v>0</v>
      </c>
      <c r="EA92" s="279"/>
      <c r="EB92" s="32"/>
      <c r="EC92" s="32"/>
      <c r="ED92" s="4">
        <f t="shared" si="363"/>
        <v>0</v>
      </c>
      <c r="EE92" s="46" t="str">
        <f t="shared" si="364"/>
        <v/>
      </c>
      <c r="EF92" s="46" t="str">
        <f t="shared" si="365"/>
        <v/>
      </c>
      <c r="EI92" s="4">
        <f t="shared" si="397"/>
        <v>0</v>
      </c>
      <c r="EJ92" s="167">
        <f t="shared" si="398"/>
        <v>0</v>
      </c>
      <c r="EK92" s="167">
        <f t="shared" si="399"/>
        <v>0</v>
      </c>
      <c r="EL92" s="167">
        <f t="shared" si="400"/>
        <v>0</v>
      </c>
      <c r="EM92" s="167">
        <f t="shared" si="401"/>
        <v>0</v>
      </c>
      <c r="EN92" s="167">
        <f t="shared" si="402"/>
        <v>0</v>
      </c>
      <c r="EO92" s="167">
        <f t="shared" si="403"/>
        <v>0</v>
      </c>
      <c r="EP92" s="283">
        <f t="shared" si="404"/>
        <v>0</v>
      </c>
      <c r="EQ92" s="279"/>
      <c r="ER92" s="32"/>
      <c r="ES92" s="4">
        <f t="shared" si="367"/>
        <v>0</v>
      </c>
      <c r="ET92" s="46" t="str">
        <f t="shared" si="368"/>
        <v/>
      </c>
      <c r="EU92" s="46" t="str">
        <f t="shared" si="369"/>
        <v/>
      </c>
      <c r="EX92" s="4">
        <f t="shared" si="405"/>
        <v>0</v>
      </c>
      <c r="EY92" s="167">
        <f t="shared" si="406"/>
        <v>0</v>
      </c>
      <c r="EZ92" s="167">
        <f t="shared" si="407"/>
        <v>0</v>
      </c>
      <c r="FA92" s="167">
        <f t="shared" si="408"/>
        <v>0</v>
      </c>
      <c r="FB92" s="167">
        <f t="shared" si="409"/>
        <v>0</v>
      </c>
      <c r="FC92" s="167">
        <f t="shared" si="410"/>
        <v>0</v>
      </c>
      <c r="FD92" s="167">
        <f t="shared" si="411"/>
        <v>0</v>
      </c>
      <c r="FE92" s="167">
        <f t="shared" si="412"/>
        <v>0</v>
      </c>
      <c r="FF92" s="283">
        <f t="shared" si="413"/>
        <v>0</v>
      </c>
      <c r="FG92" s="279"/>
      <c r="FH92" s="4">
        <f t="shared" si="371"/>
        <v>0</v>
      </c>
      <c r="FI92" s="46" t="str">
        <f t="shared" si="372"/>
        <v/>
      </c>
      <c r="FJ92" s="46" t="str">
        <f t="shared" si="373"/>
        <v/>
      </c>
    </row>
    <row r="93" spans="2:166" ht="15" hidden="1" customHeight="1" outlineLevel="1" x14ac:dyDescent="0.2">
      <c r="B93" s="6">
        <v>10</v>
      </c>
      <c r="C93" s="32"/>
      <c r="E93" s="269"/>
      <c r="F93" s="32"/>
      <c r="G93" s="32"/>
      <c r="H93" s="32"/>
      <c r="I93" s="32"/>
      <c r="J93" s="32"/>
      <c r="K93" s="32"/>
      <c r="L93" s="32"/>
      <c r="M93" s="32"/>
      <c r="N93" s="32"/>
      <c r="O93" s="4">
        <f t="shared" si="334"/>
        <v>0</v>
      </c>
      <c r="P93" s="46" t="str">
        <f t="shared" ca="1" si="374"/>
        <v/>
      </c>
      <c r="S93" s="246"/>
      <c r="T93" s="32"/>
      <c r="U93" s="32"/>
      <c r="V93" s="32"/>
      <c r="W93" s="32"/>
      <c r="X93" s="32"/>
      <c r="Y93" s="32"/>
      <c r="Z93" s="32"/>
      <c r="AA93" s="32"/>
      <c r="AB93" s="32"/>
      <c r="AC93" s="4">
        <f t="shared" si="335"/>
        <v>0</v>
      </c>
      <c r="AD93" s="46" t="str">
        <f t="shared" si="336"/>
        <v/>
      </c>
      <c r="AE93" s="46" t="str">
        <f t="shared" si="337"/>
        <v/>
      </c>
      <c r="AH93" s="4">
        <f t="shared" si="338"/>
        <v>0</v>
      </c>
      <c r="AI93" s="279"/>
      <c r="AJ93" s="32"/>
      <c r="AK93" s="32"/>
      <c r="AL93" s="32"/>
      <c r="AM93" s="32"/>
      <c r="AN93" s="32"/>
      <c r="AO93" s="32"/>
      <c r="AP93" s="32"/>
      <c r="AQ93" s="32"/>
      <c r="AR93" s="4">
        <f t="shared" si="339"/>
        <v>0</v>
      </c>
      <c r="AS93" s="46" t="str">
        <f t="shared" si="340"/>
        <v/>
      </c>
      <c r="AT93" s="46" t="str">
        <f t="shared" si="341"/>
        <v/>
      </c>
      <c r="AW93" s="4">
        <f t="shared" si="342"/>
        <v>0</v>
      </c>
      <c r="AX93" s="283">
        <f t="shared" si="342"/>
        <v>0</v>
      </c>
      <c r="AY93" s="279"/>
      <c r="AZ93" s="32"/>
      <c r="BA93" s="32"/>
      <c r="BB93" s="32"/>
      <c r="BC93" s="32"/>
      <c r="BD93" s="32"/>
      <c r="BE93" s="32"/>
      <c r="BF93" s="32"/>
      <c r="BG93" s="4">
        <f t="shared" si="343"/>
        <v>0</v>
      </c>
      <c r="BH93" s="46" t="str">
        <f t="shared" si="344"/>
        <v/>
      </c>
      <c r="BI93" s="46" t="str">
        <f t="shared" si="345"/>
        <v/>
      </c>
      <c r="BL93" s="4">
        <f t="shared" si="387"/>
        <v>0</v>
      </c>
      <c r="BM93" s="167">
        <f t="shared" si="388"/>
        <v>0</v>
      </c>
      <c r="BN93" s="283">
        <f t="shared" si="389"/>
        <v>0</v>
      </c>
      <c r="BO93" s="279"/>
      <c r="BP93" s="32"/>
      <c r="BQ93" s="32"/>
      <c r="BR93" s="32"/>
      <c r="BS93" s="32"/>
      <c r="BT93" s="32"/>
      <c r="BU93" s="32"/>
      <c r="BV93" s="4">
        <f t="shared" si="347"/>
        <v>0</v>
      </c>
      <c r="BW93" s="46" t="str">
        <f t="shared" si="348"/>
        <v/>
      </c>
      <c r="BX93" s="46" t="str">
        <f t="shared" si="349"/>
        <v/>
      </c>
      <c r="CA93" s="4">
        <f t="shared" si="377"/>
        <v>0</v>
      </c>
      <c r="CB93" s="167">
        <f t="shared" si="378"/>
        <v>0</v>
      </c>
      <c r="CC93" s="167">
        <f t="shared" si="379"/>
        <v>0</v>
      </c>
      <c r="CD93" s="283">
        <f t="shared" si="380"/>
        <v>0</v>
      </c>
      <c r="CE93" s="279"/>
      <c r="CF93" s="32"/>
      <c r="CG93" s="32"/>
      <c r="CH93" s="32"/>
      <c r="CI93" s="32"/>
      <c r="CJ93" s="32"/>
      <c r="CK93" s="4">
        <f t="shared" si="351"/>
        <v>0</v>
      </c>
      <c r="CL93" s="46" t="str">
        <f t="shared" si="352"/>
        <v/>
      </c>
      <c r="CM93" s="46" t="str">
        <f t="shared" si="353"/>
        <v/>
      </c>
      <c r="CP93" s="4">
        <f t="shared" si="414"/>
        <v>0</v>
      </c>
      <c r="CQ93" s="167">
        <f t="shared" si="415"/>
        <v>0</v>
      </c>
      <c r="CR93" s="167">
        <f t="shared" si="416"/>
        <v>0</v>
      </c>
      <c r="CS93" s="167">
        <f t="shared" si="417"/>
        <v>0</v>
      </c>
      <c r="CT93" s="283">
        <f t="shared" si="418"/>
        <v>0</v>
      </c>
      <c r="CU93" s="279"/>
      <c r="CV93" s="32"/>
      <c r="CW93" s="32"/>
      <c r="CX93" s="32"/>
      <c r="CY93" s="32"/>
      <c r="CZ93" s="4">
        <f t="shared" si="355"/>
        <v>0</v>
      </c>
      <c r="DA93" s="46" t="str">
        <f t="shared" si="356"/>
        <v/>
      </c>
      <c r="DB93" s="46" t="str">
        <f t="shared" si="357"/>
        <v/>
      </c>
      <c r="DE93" s="4">
        <f t="shared" si="381"/>
        <v>0</v>
      </c>
      <c r="DF93" s="167">
        <f t="shared" si="382"/>
        <v>0</v>
      </c>
      <c r="DG93" s="167">
        <f t="shared" si="383"/>
        <v>0</v>
      </c>
      <c r="DH93" s="167">
        <f t="shared" si="384"/>
        <v>0</v>
      </c>
      <c r="DI93" s="167">
        <f t="shared" si="385"/>
        <v>0</v>
      </c>
      <c r="DJ93" s="167">
        <f t="shared" si="386"/>
        <v>0</v>
      </c>
      <c r="DK93" s="246"/>
      <c r="DL93" s="32"/>
      <c r="DM93" s="32"/>
      <c r="DN93" s="32"/>
      <c r="DO93" s="4">
        <f t="shared" si="359"/>
        <v>0</v>
      </c>
      <c r="DP93" s="46" t="str">
        <f t="shared" si="360"/>
        <v/>
      </c>
      <c r="DQ93" s="46" t="str">
        <f t="shared" si="361"/>
        <v/>
      </c>
      <c r="DT93" s="4">
        <f t="shared" si="390"/>
        <v>0</v>
      </c>
      <c r="DU93" s="167">
        <f t="shared" si="391"/>
        <v>0</v>
      </c>
      <c r="DV93" s="167">
        <f t="shared" si="392"/>
        <v>0</v>
      </c>
      <c r="DW93" s="167">
        <f t="shared" si="393"/>
        <v>0</v>
      </c>
      <c r="DX93" s="167">
        <f t="shared" si="394"/>
        <v>0</v>
      </c>
      <c r="DY93" s="167">
        <f t="shared" si="395"/>
        <v>0</v>
      </c>
      <c r="DZ93" s="283">
        <f t="shared" si="396"/>
        <v>0</v>
      </c>
      <c r="EA93" s="279"/>
      <c r="EB93" s="32"/>
      <c r="EC93" s="32"/>
      <c r="ED93" s="4">
        <f t="shared" si="363"/>
        <v>0</v>
      </c>
      <c r="EE93" s="46" t="str">
        <f t="shared" si="364"/>
        <v/>
      </c>
      <c r="EF93" s="46" t="str">
        <f t="shared" si="365"/>
        <v/>
      </c>
      <c r="EI93" s="4">
        <f t="shared" si="397"/>
        <v>0</v>
      </c>
      <c r="EJ93" s="167">
        <f t="shared" si="398"/>
        <v>0</v>
      </c>
      <c r="EK93" s="167">
        <f t="shared" si="399"/>
        <v>0</v>
      </c>
      <c r="EL93" s="167">
        <f t="shared" si="400"/>
        <v>0</v>
      </c>
      <c r="EM93" s="167">
        <f t="shared" si="401"/>
        <v>0</v>
      </c>
      <c r="EN93" s="167">
        <f t="shared" si="402"/>
        <v>0</v>
      </c>
      <c r="EO93" s="167">
        <f t="shared" si="403"/>
        <v>0</v>
      </c>
      <c r="EP93" s="283">
        <f t="shared" si="404"/>
        <v>0</v>
      </c>
      <c r="EQ93" s="279"/>
      <c r="ER93" s="32"/>
      <c r="ES93" s="4">
        <f t="shared" si="367"/>
        <v>0</v>
      </c>
      <c r="ET93" s="46" t="str">
        <f t="shared" si="368"/>
        <v/>
      </c>
      <c r="EU93" s="46" t="str">
        <f t="shared" si="369"/>
        <v/>
      </c>
      <c r="EX93" s="4">
        <f t="shared" si="405"/>
        <v>0</v>
      </c>
      <c r="EY93" s="167">
        <f t="shared" si="406"/>
        <v>0</v>
      </c>
      <c r="EZ93" s="167">
        <f t="shared" si="407"/>
        <v>0</v>
      </c>
      <c r="FA93" s="167">
        <f t="shared" si="408"/>
        <v>0</v>
      </c>
      <c r="FB93" s="167">
        <f t="shared" si="409"/>
        <v>0</v>
      </c>
      <c r="FC93" s="167">
        <f t="shared" si="410"/>
        <v>0</v>
      </c>
      <c r="FD93" s="167">
        <f t="shared" si="411"/>
        <v>0</v>
      </c>
      <c r="FE93" s="167">
        <f t="shared" si="412"/>
        <v>0</v>
      </c>
      <c r="FF93" s="283">
        <f t="shared" si="413"/>
        <v>0</v>
      </c>
      <c r="FG93" s="279"/>
      <c r="FH93" s="4">
        <f t="shared" si="371"/>
        <v>0</v>
      </c>
      <c r="FI93" s="46" t="str">
        <f t="shared" si="372"/>
        <v/>
      </c>
      <c r="FJ93" s="46" t="str">
        <f t="shared" si="373"/>
        <v/>
      </c>
    </row>
    <row r="94" spans="2:166" s="63" customFormat="1" collapsed="1" x14ac:dyDescent="0.2">
      <c r="B94" s="828" t="s">
        <v>11</v>
      </c>
      <c r="C94" s="828" t="s">
        <v>11</v>
      </c>
      <c r="D94" s="220"/>
      <c r="E94" s="60">
        <f t="shared" ref="E94:N94" ca="1" si="419">SUM(E82:E93)</f>
        <v>0</v>
      </c>
      <c r="F94" s="62">
        <f t="shared" ca="1" si="419"/>
        <v>0</v>
      </c>
      <c r="G94" s="62">
        <f t="shared" ca="1" si="419"/>
        <v>0</v>
      </c>
      <c r="H94" s="62">
        <f t="shared" ca="1" si="419"/>
        <v>0</v>
      </c>
      <c r="I94" s="62">
        <f t="shared" ca="1" si="419"/>
        <v>0</v>
      </c>
      <c r="J94" s="62">
        <f t="shared" ca="1" si="419"/>
        <v>0</v>
      </c>
      <c r="K94" s="62">
        <f t="shared" ca="1" si="419"/>
        <v>0</v>
      </c>
      <c r="L94" s="62">
        <f t="shared" ca="1" si="419"/>
        <v>0</v>
      </c>
      <c r="M94" s="62">
        <f t="shared" ca="1" si="419"/>
        <v>0</v>
      </c>
      <c r="N94" s="62">
        <f t="shared" ca="1" si="419"/>
        <v>0</v>
      </c>
      <c r="O94" s="62">
        <f ca="1">SUM(E94:N94)</f>
        <v>0</v>
      </c>
      <c r="P94" s="47" t="str">
        <f t="shared" ca="1" si="374"/>
        <v/>
      </c>
      <c r="Q94" s="220"/>
      <c r="R94" s="220"/>
      <c r="S94" s="60">
        <f t="shared" ref="S94:AB94" si="420">SUM(S82:S93)</f>
        <v>0</v>
      </c>
      <c r="T94" s="62">
        <f t="shared" si="420"/>
        <v>0</v>
      </c>
      <c r="U94" s="62">
        <f t="shared" si="420"/>
        <v>0</v>
      </c>
      <c r="V94" s="62">
        <f t="shared" si="420"/>
        <v>0</v>
      </c>
      <c r="W94" s="62">
        <f t="shared" si="420"/>
        <v>0</v>
      </c>
      <c r="X94" s="62">
        <f t="shared" si="420"/>
        <v>0</v>
      </c>
      <c r="Y94" s="62">
        <f t="shared" si="420"/>
        <v>0</v>
      </c>
      <c r="Z94" s="62">
        <f t="shared" si="420"/>
        <v>0</v>
      </c>
      <c r="AA94" s="62">
        <f t="shared" si="420"/>
        <v>0</v>
      </c>
      <c r="AB94" s="62">
        <f t="shared" si="420"/>
        <v>0</v>
      </c>
      <c r="AC94" s="62">
        <f>SUM(S94:AB94)</f>
        <v>0</v>
      </c>
      <c r="AD94" s="46" t="str">
        <f t="shared" ca="1" si="336"/>
        <v/>
      </c>
      <c r="AE94" s="46" t="str">
        <f t="shared" ca="1" si="337"/>
        <v/>
      </c>
      <c r="AF94" s="220"/>
      <c r="AG94" s="220"/>
      <c r="AH94" s="60">
        <f t="shared" ref="AH94:AQ94" si="421">SUM(AH82:AH93)</f>
        <v>0</v>
      </c>
      <c r="AI94" s="61">
        <f t="shared" si="421"/>
        <v>0</v>
      </c>
      <c r="AJ94" s="62">
        <f t="shared" si="421"/>
        <v>0</v>
      </c>
      <c r="AK94" s="62">
        <f t="shared" si="421"/>
        <v>0</v>
      </c>
      <c r="AL94" s="62">
        <f t="shared" si="421"/>
        <v>0</v>
      </c>
      <c r="AM94" s="62">
        <f t="shared" si="421"/>
        <v>0</v>
      </c>
      <c r="AN94" s="62">
        <f t="shared" si="421"/>
        <v>0</v>
      </c>
      <c r="AO94" s="62">
        <f t="shared" si="421"/>
        <v>0</v>
      </c>
      <c r="AP94" s="62">
        <f t="shared" si="421"/>
        <v>0</v>
      </c>
      <c r="AQ94" s="62">
        <f t="shared" si="421"/>
        <v>0</v>
      </c>
      <c r="AR94" s="62">
        <f>SUM(AH94:AQ94)</f>
        <v>0</v>
      </c>
      <c r="AS94" s="46" t="str">
        <f t="shared" si="340"/>
        <v/>
      </c>
      <c r="AT94" s="46" t="str">
        <f t="shared" ca="1" si="341"/>
        <v/>
      </c>
      <c r="AV94" s="220"/>
      <c r="AW94" s="60">
        <f t="shared" ref="AW94:BF94" si="422">SUM(AW82:AW93)</f>
        <v>0</v>
      </c>
      <c r="AX94" s="62">
        <f t="shared" si="422"/>
        <v>0</v>
      </c>
      <c r="AY94" s="61">
        <f t="shared" si="422"/>
        <v>0</v>
      </c>
      <c r="AZ94" s="62">
        <f t="shared" si="422"/>
        <v>0</v>
      </c>
      <c r="BA94" s="62">
        <f t="shared" si="422"/>
        <v>0</v>
      </c>
      <c r="BB94" s="62">
        <f t="shared" si="422"/>
        <v>0</v>
      </c>
      <c r="BC94" s="62">
        <f t="shared" si="422"/>
        <v>0</v>
      </c>
      <c r="BD94" s="62">
        <f t="shared" si="422"/>
        <v>0</v>
      </c>
      <c r="BE94" s="62">
        <f t="shared" si="422"/>
        <v>0</v>
      </c>
      <c r="BF94" s="62">
        <f t="shared" si="422"/>
        <v>0</v>
      </c>
      <c r="BG94" s="62">
        <f>SUM(AW94:BF94)</f>
        <v>0</v>
      </c>
      <c r="BH94" s="46" t="str">
        <f t="shared" si="344"/>
        <v/>
      </c>
      <c r="BI94" s="46" t="str">
        <f t="shared" ca="1" si="345"/>
        <v/>
      </c>
      <c r="BK94" s="220"/>
      <c r="BL94" s="60">
        <f t="shared" ref="BL94:BU94" si="423">SUM(BL82:BL93)</f>
        <v>0</v>
      </c>
      <c r="BM94" s="62">
        <f t="shared" si="423"/>
        <v>0</v>
      </c>
      <c r="BN94" s="62">
        <f t="shared" si="423"/>
        <v>0</v>
      </c>
      <c r="BO94" s="61">
        <f t="shared" si="423"/>
        <v>0</v>
      </c>
      <c r="BP94" s="62">
        <f t="shared" si="423"/>
        <v>0</v>
      </c>
      <c r="BQ94" s="62">
        <f t="shared" si="423"/>
        <v>0</v>
      </c>
      <c r="BR94" s="62">
        <f t="shared" si="423"/>
        <v>0</v>
      </c>
      <c r="BS94" s="62">
        <f t="shared" si="423"/>
        <v>0</v>
      </c>
      <c r="BT94" s="62">
        <f t="shared" si="423"/>
        <v>0</v>
      </c>
      <c r="BU94" s="62">
        <f t="shared" si="423"/>
        <v>0</v>
      </c>
      <c r="BV94" s="62">
        <f>SUM(BL94:BU94)</f>
        <v>0</v>
      </c>
      <c r="BW94" s="46" t="str">
        <f t="shared" si="348"/>
        <v/>
      </c>
      <c r="BX94" s="46" t="str">
        <f t="shared" ca="1" si="349"/>
        <v/>
      </c>
      <c r="BZ94" s="220"/>
      <c r="CA94" s="60">
        <f t="shared" ref="CA94:CJ94" si="424">SUM(CA82:CA93)</f>
        <v>0</v>
      </c>
      <c r="CB94" s="62">
        <f t="shared" si="424"/>
        <v>0</v>
      </c>
      <c r="CC94" s="62">
        <f t="shared" si="424"/>
        <v>0</v>
      </c>
      <c r="CD94" s="62">
        <f t="shared" si="424"/>
        <v>0</v>
      </c>
      <c r="CE94" s="61">
        <f t="shared" si="424"/>
        <v>0</v>
      </c>
      <c r="CF94" s="62">
        <f t="shared" si="424"/>
        <v>0</v>
      </c>
      <c r="CG94" s="62">
        <f t="shared" si="424"/>
        <v>0</v>
      </c>
      <c r="CH94" s="62">
        <f t="shared" si="424"/>
        <v>0</v>
      </c>
      <c r="CI94" s="62">
        <f t="shared" si="424"/>
        <v>0</v>
      </c>
      <c r="CJ94" s="62">
        <f t="shared" si="424"/>
        <v>0</v>
      </c>
      <c r="CK94" s="62">
        <f>SUM(CA94:CJ94)</f>
        <v>0</v>
      </c>
      <c r="CL94" s="46" t="str">
        <f t="shared" si="352"/>
        <v/>
      </c>
      <c r="CM94" s="46" t="str">
        <f t="shared" ca="1" si="353"/>
        <v/>
      </c>
      <c r="CO94" s="220"/>
      <c r="CP94" s="60">
        <f t="shared" ref="CP94:CY94" si="425">SUM(CP82:CP93)</f>
        <v>0</v>
      </c>
      <c r="CQ94" s="62">
        <f t="shared" si="425"/>
        <v>0</v>
      </c>
      <c r="CR94" s="62">
        <f t="shared" si="425"/>
        <v>0</v>
      </c>
      <c r="CS94" s="62">
        <f t="shared" si="425"/>
        <v>0</v>
      </c>
      <c r="CT94" s="62">
        <f t="shared" si="425"/>
        <v>0</v>
      </c>
      <c r="CU94" s="61">
        <f t="shared" si="425"/>
        <v>0</v>
      </c>
      <c r="CV94" s="62">
        <f t="shared" si="425"/>
        <v>0</v>
      </c>
      <c r="CW94" s="62">
        <f t="shared" si="425"/>
        <v>0</v>
      </c>
      <c r="CX94" s="62">
        <f t="shared" si="425"/>
        <v>0</v>
      </c>
      <c r="CY94" s="62">
        <f t="shared" si="425"/>
        <v>0</v>
      </c>
      <c r="CZ94" s="62">
        <f>SUM(CP94:CY94)</f>
        <v>0</v>
      </c>
      <c r="DA94" s="46" t="str">
        <f t="shared" si="356"/>
        <v/>
      </c>
      <c r="DB94" s="46" t="str">
        <f t="shared" ca="1" si="357"/>
        <v/>
      </c>
      <c r="DD94" s="220"/>
      <c r="DE94" s="60">
        <f t="shared" ref="DE94:DN94" si="426">SUM(DE82:DE93)</f>
        <v>0</v>
      </c>
      <c r="DF94" s="62">
        <f t="shared" si="426"/>
        <v>0</v>
      </c>
      <c r="DG94" s="62">
        <f t="shared" si="426"/>
        <v>0</v>
      </c>
      <c r="DH94" s="62">
        <f t="shared" si="426"/>
        <v>0</v>
      </c>
      <c r="DI94" s="62">
        <f t="shared" si="426"/>
        <v>0</v>
      </c>
      <c r="DJ94" s="62">
        <f t="shared" si="426"/>
        <v>0</v>
      </c>
      <c r="DK94" s="60">
        <f t="shared" si="426"/>
        <v>0</v>
      </c>
      <c r="DL94" s="62">
        <f t="shared" si="426"/>
        <v>0</v>
      </c>
      <c r="DM94" s="62">
        <f t="shared" si="426"/>
        <v>0</v>
      </c>
      <c r="DN94" s="62">
        <f t="shared" si="426"/>
        <v>0</v>
      </c>
      <c r="DO94" s="62">
        <f>SUM(DE94:DN94)</f>
        <v>0</v>
      </c>
      <c r="DP94" s="46" t="str">
        <f t="shared" si="360"/>
        <v/>
      </c>
      <c r="DQ94" s="46" t="str">
        <f t="shared" ca="1" si="361"/>
        <v/>
      </c>
      <c r="DS94" s="220"/>
      <c r="DT94" s="60">
        <f t="shared" ref="DT94:EC94" si="427">SUM(DT82:DT93)</f>
        <v>0</v>
      </c>
      <c r="DU94" s="62">
        <f t="shared" si="427"/>
        <v>0</v>
      </c>
      <c r="DV94" s="62">
        <f t="shared" si="427"/>
        <v>0</v>
      </c>
      <c r="DW94" s="62">
        <f t="shared" si="427"/>
        <v>0</v>
      </c>
      <c r="DX94" s="62">
        <f t="shared" si="427"/>
        <v>0</v>
      </c>
      <c r="DY94" s="62">
        <f t="shared" si="427"/>
        <v>0</v>
      </c>
      <c r="DZ94" s="62">
        <f t="shared" si="427"/>
        <v>0</v>
      </c>
      <c r="EA94" s="61">
        <f t="shared" si="427"/>
        <v>0</v>
      </c>
      <c r="EB94" s="62">
        <f t="shared" si="427"/>
        <v>0</v>
      </c>
      <c r="EC94" s="62">
        <f t="shared" si="427"/>
        <v>0</v>
      </c>
      <c r="ED94" s="62">
        <f>SUM(DT94:EC94)</f>
        <v>0</v>
      </c>
      <c r="EE94" s="46" t="str">
        <f t="shared" si="364"/>
        <v/>
      </c>
      <c r="EF94" s="46" t="str">
        <f t="shared" ca="1" si="365"/>
        <v/>
      </c>
      <c r="EH94" s="220"/>
      <c r="EI94" s="60">
        <f t="shared" ref="EI94:ER94" si="428">SUM(EI82:EI93)</f>
        <v>0</v>
      </c>
      <c r="EJ94" s="62">
        <f t="shared" si="428"/>
        <v>0</v>
      </c>
      <c r="EK94" s="62">
        <f t="shared" si="428"/>
        <v>0</v>
      </c>
      <c r="EL94" s="62">
        <f t="shared" si="428"/>
        <v>0</v>
      </c>
      <c r="EM94" s="62">
        <f t="shared" si="428"/>
        <v>0</v>
      </c>
      <c r="EN94" s="62">
        <f t="shared" si="428"/>
        <v>0</v>
      </c>
      <c r="EO94" s="62">
        <f t="shared" si="428"/>
        <v>0</v>
      </c>
      <c r="EP94" s="62">
        <f t="shared" si="428"/>
        <v>0</v>
      </c>
      <c r="EQ94" s="61">
        <f t="shared" si="428"/>
        <v>0</v>
      </c>
      <c r="ER94" s="62">
        <f t="shared" si="428"/>
        <v>0</v>
      </c>
      <c r="ES94" s="62">
        <f>SUM(EI94:ER94)</f>
        <v>0</v>
      </c>
      <c r="ET94" s="46" t="str">
        <f t="shared" si="368"/>
        <v/>
      </c>
      <c r="EU94" s="46" t="str">
        <f t="shared" ca="1" si="369"/>
        <v/>
      </c>
      <c r="EW94" s="220"/>
      <c r="EX94" s="60">
        <f t="shared" ref="EX94:FG94" si="429">SUM(EX82:EX93)</f>
        <v>0</v>
      </c>
      <c r="EY94" s="62">
        <f t="shared" si="429"/>
        <v>0</v>
      </c>
      <c r="EZ94" s="62">
        <f t="shared" si="429"/>
        <v>0</v>
      </c>
      <c r="FA94" s="62">
        <f t="shared" si="429"/>
        <v>0</v>
      </c>
      <c r="FB94" s="62">
        <f t="shared" si="429"/>
        <v>0</v>
      </c>
      <c r="FC94" s="62">
        <f t="shared" si="429"/>
        <v>0</v>
      </c>
      <c r="FD94" s="62">
        <f t="shared" si="429"/>
        <v>0</v>
      </c>
      <c r="FE94" s="62">
        <f t="shared" si="429"/>
        <v>0</v>
      </c>
      <c r="FF94" s="62">
        <f t="shared" si="429"/>
        <v>0</v>
      </c>
      <c r="FG94" s="61">
        <f t="shared" si="429"/>
        <v>0</v>
      </c>
      <c r="FH94" s="62">
        <f>SUM(EX94:FG94)</f>
        <v>0</v>
      </c>
      <c r="FI94" s="46" t="str">
        <f t="shared" si="372"/>
        <v/>
      </c>
      <c r="FJ94" s="46" t="str">
        <f t="shared" ca="1" si="373"/>
        <v/>
      </c>
    </row>
    <row r="95" spans="2:166" x14ac:dyDescent="0.2">
      <c r="B95" s="510" t="s">
        <v>559</v>
      </c>
      <c r="C95" s="529"/>
      <c r="E95" s="269"/>
      <c r="F95" s="269"/>
      <c r="G95" s="32"/>
      <c r="H95" s="32"/>
      <c r="I95" s="32"/>
      <c r="J95" s="32"/>
      <c r="K95" s="32"/>
      <c r="L95" s="32"/>
      <c r="M95" s="32"/>
      <c r="N95" s="32"/>
      <c r="O95" s="48">
        <f t="shared" ref="O95:O97" si="430">SUM(E95:N95)</f>
        <v>0</v>
      </c>
      <c r="P95" s="46" t="str">
        <f ca="1">IF(ISERROR(O95/O$94),"",O95/O$94)</f>
        <v/>
      </c>
      <c r="S95" s="246"/>
      <c r="T95" s="32"/>
      <c r="U95" s="32"/>
      <c r="V95" s="32"/>
      <c r="W95" s="32"/>
      <c r="X95" s="32"/>
      <c r="Y95" s="32"/>
      <c r="Z95" s="32"/>
      <c r="AA95" s="32"/>
      <c r="AB95" s="32"/>
      <c r="AC95" s="48">
        <f t="shared" ref="AC95:AC97" si="431">SUM(S95:AB95)</f>
        <v>0</v>
      </c>
      <c r="AD95" s="4"/>
      <c r="AE95" s="46"/>
      <c r="AH95" s="4">
        <f>S95</f>
        <v>0</v>
      </c>
      <c r="AI95" s="279"/>
      <c r="AJ95" s="32"/>
      <c r="AK95" s="32"/>
      <c r="AL95" s="32"/>
      <c r="AM95" s="32"/>
      <c r="AN95" s="32"/>
      <c r="AO95" s="32"/>
      <c r="AP95" s="32"/>
      <c r="AQ95" s="32"/>
      <c r="AR95" s="48">
        <f t="shared" ref="AR95:AR97" si="432">SUM(AH95:AQ95)</f>
        <v>0</v>
      </c>
      <c r="AS95" s="4"/>
      <c r="AT95" s="46"/>
      <c r="AW95" s="4">
        <f>AH95</f>
        <v>0</v>
      </c>
      <c r="AX95" s="284">
        <f>AI95</f>
        <v>0</v>
      </c>
      <c r="AY95" s="279"/>
      <c r="AZ95" s="32"/>
      <c r="BA95" s="32"/>
      <c r="BB95" s="32"/>
      <c r="BC95" s="32"/>
      <c r="BD95" s="32"/>
      <c r="BE95" s="32"/>
      <c r="BF95" s="32"/>
      <c r="BG95" s="48">
        <f t="shared" ref="BG95:BG97" si="433">SUM(AW95:BF95)</f>
        <v>0</v>
      </c>
      <c r="BH95" s="4"/>
      <c r="BI95" s="46"/>
      <c r="BL95" s="4">
        <f t="shared" ref="BL95:BN95" si="434">AW95</f>
        <v>0</v>
      </c>
      <c r="BM95" s="168">
        <f t="shared" si="434"/>
        <v>0</v>
      </c>
      <c r="BN95" s="284">
        <f t="shared" si="434"/>
        <v>0</v>
      </c>
      <c r="BO95" s="279"/>
      <c r="BP95" s="32"/>
      <c r="BQ95" s="32"/>
      <c r="BR95" s="32"/>
      <c r="BS95" s="32"/>
      <c r="BT95" s="32"/>
      <c r="BU95" s="32"/>
      <c r="BV95" s="48">
        <f t="shared" ref="BV95:BV97" si="435">SUM(BL95:BU95)</f>
        <v>0</v>
      </c>
      <c r="BW95" s="4"/>
      <c r="BX95" s="46"/>
      <c r="CA95" s="4">
        <f t="shared" ref="CA95:CD95" si="436">BL95</f>
        <v>0</v>
      </c>
      <c r="CB95" s="168">
        <f t="shared" si="436"/>
        <v>0</v>
      </c>
      <c r="CC95" s="168">
        <f t="shared" si="436"/>
        <v>0</v>
      </c>
      <c r="CD95" s="284">
        <f t="shared" si="436"/>
        <v>0</v>
      </c>
      <c r="CE95" s="279"/>
      <c r="CF95" s="32"/>
      <c r="CG95" s="32"/>
      <c r="CH95" s="32"/>
      <c r="CI95" s="32"/>
      <c r="CJ95" s="32"/>
      <c r="CK95" s="48">
        <f t="shared" ref="CK95:CK97" si="437">SUM(CA95:CJ95)</f>
        <v>0</v>
      </c>
      <c r="CL95" s="4"/>
      <c r="CM95" s="46"/>
      <c r="CP95" s="4">
        <f t="shared" ref="CP95:CT95" si="438">CA95</f>
        <v>0</v>
      </c>
      <c r="CQ95" s="168">
        <f t="shared" si="438"/>
        <v>0</v>
      </c>
      <c r="CR95" s="168">
        <f t="shared" si="438"/>
        <v>0</v>
      </c>
      <c r="CS95" s="168">
        <f t="shared" si="438"/>
        <v>0</v>
      </c>
      <c r="CT95" s="284">
        <f t="shared" si="438"/>
        <v>0</v>
      </c>
      <c r="CU95" s="279"/>
      <c r="CV95" s="32"/>
      <c r="CW95" s="32"/>
      <c r="CX95" s="32"/>
      <c r="CY95" s="32"/>
      <c r="CZ95" s="48">
        <f t="shared" ref="CZ95:CZ97" si="439">SUM(CP95:CY95)</f>
        <v>0</v>
      </c>
      <c r="DA95" s="4"/>
      <c r="DB95" s="46"/>
      <c r="DE95" s="4">
        <f t="shared" ref="DE95:DJ95" si="440">CP95</f>
        <v>0</v>
      </c>
      <c r="DF95" s="168">
        <f t="shared" si="440"/>
        <v>0</v>
      </c>
      <c r="DG95" s="168">
        <f t="shared" si="440"/>
        <v>0</v>
      </c>
      <c r="DH95" s="168">
        <f t="shared" si="440"/>
        <v>0</v>
      </c>
      <c r="DI95" s="168">
        <f t="shared" si="440"/>
        <v>0</v>
      </c>
      <c r="DJ95" s="168">
        <f t="shared" si="440"/>
        <v>0</v>
      </c>
      <c r="DK95" s="246"/>
      <c r="DL95" s="32"/>
      <c r="DM95" s="32"/>
      <c r="DN95" s="32"/>
      <c r="DO95" s="48">
        <f t="shared" ref="DO95:DO97" si="441">SUM(DE95:DN95)</f>
        <v>0</v>
      </c>
      <c r="DP95" s="4"/>
      <c r="DQ95" s="46"/>
      <c r="DT95" s="4">
        <f t="shared" ref="DT95:DZ95" si="442">DE95</f>
        <v>0</v>
      </c>
      <c r="DU95" s="168">
        <f t="shared" si="442"/>
        <v>0</v>
      </c>
      <c r="DV95" s="168">
        <f t="shared" si="442"/>
        <v>0</v>
      </c>
      <c r="DW95" s="168">
        <f t="shared" si="442"/>
        <v>0</v>
      </c>
      <c r="DX95" s="168">
        <f t="shared" si="442"/>
        <v>0</v>
      </c>
      <c r="DY95" s="168">
        <f t="shared" si="442"/>
        <v>0</v>
      </c>
      <c r="DZ95" s="284">
        <f t="shared" si="442"/>
        <v>0</v>
      </c>
      <c r="EA95" s="279"/>
      <c r="EB95" s="32"/>
      <c r="EC95" s="32"/>
      <c r="ED95" s="48">
        <f t="shared" ref="ED95:ED97" si="443">SUM(DT95:EC95)</f>
        <v>0</v>
      </c>
      <c r="EE95" s="4"/>
      <c r="EF95" s="46"/>
      <c r="EI95" s="4">
        <f t="shared" ref="EI95:EP95" si="444">DT95</f>
        <v>0</v>
      </c>
      <c r="EJ95" s="168">
        <f t="shared" si="444"/>
        <v>0</v>
      </c>
      <c r="EK95" s="168">
        <f t="shared" si="444"/>
        <v>0</v>
      </c>
      <c r="EL95" s="168">
        <f t="shared" si="444"/>
        <v>0</v>
      </c>
      <c r="EM95" s="168">
        <f t="shared" si="444"/>
        <v>0</v>
      </c>
      <c r="EN95" s="168">
        <f t="shared" si="444"/>
        <v>0</v>
      </c>
      <c r="EO95" s="168">
        <f t="shared" si="444"/>
        <v>0</v>
      </c>
      <c r="EP95" s="284">
        <f t="shared" si="444"/>
        <v>0</v>
      </c>
      <c r="EQ95" s="279"/>
      <c r="ER95" s="32"/>
      <c r="ES95" s="48">
        <f t="shared" ref="ES95:ES97" si="445">SUM(EI95:ER95)</f>
        <v>0</v>
      </c>
      <c r="ET95" s="4"/>
      <c r="EU95" s="46"/>
      <c r="EX95" s="4">
        <f t="shared" ref="EX95:FF95" si="446">EI95</f>
        <v>0</v>
      </c>
      <c r="EY95" s="168">
        <f t="shared" si="446"/>
        <v>0</v>
      </c>
      <c r="EZ95" s="168">
        <f t="shared" si="446"/>
        <v>0</v>
      </c>
      <c r="FA95" s="168">
        <f t="shared" si="446"/>
        <v>0</v>
      </c>
      <c r="FB95" s="168">
        <f t="shared" si="446"/>
        <v>0</v>
      </c>
      <c r="FC95" s="168">
        <f t="shared" si="446"/>
        <v>0</v>
      </c>
      <c r="FD95" s="168">
        <f t="shared" si="446"/>
        <v>0</v>
      </c>
      <c r="FE95" s="168">
        <f t="shared" si="446"/>
        <v>0</v>
      </c>
      <c r="FF95" s="284">
        <f t="shared" si="446"/>
        <v>0</v>
      </c>
      <c r="FG95" s="279"/>
      <c r="FH95" s="48">
        <f t="shared" ref="FH95:FH97" si="447">SUM(EX95:FG95)</f>
        <v>0</v>
      </c>
      <c r="FI95" s="4"/>
      <c r="FJ95" s="46"/>
    </row>
    <row r="96" spans="2:166" x14ac:dyDescent="0.2">
      <c r="B96" s="510" t="s">
        <v>431</v>
      </c>
      <c r="C96" s="529"/>
      <c r="E96" s="276">
        <f ca="1">E94-E95</f>
        <v>0</v>
      </c>
      <c r="F96" s="276">
        <f t="shared" ref="F96:N96" ca="1" si="448">F94-F95</f>
        <v>0</v>
      </c>
      <c r="G96" s="276">
        <f t="shared" ca="1" si="448"/>
        <v>0</v>
      </c>
      <c r="H96" s="276">
        <f t="shared" ca="1" si="448"/>
        <v>0</v>
      </c>
      <c r="I96" s="276">
        <f t="shared" ca="1" si="448"/>
        <v>0</v>
      </c>
      <c r="J96" s="276">
        <f t="shared" ca="1" si="448"/>
        <v>0</v>
      </c>
      <c r="K96" s="276">
        <f t="shared" ca="1" si="448"/>
        <v>0</v>
      </c>
      <c r="L96" s="276">
        <f t="shared" ca="1" si="448"/>
        <v>0</v>
      </c>
      <c r="M96" s="276">
        <f t="shared" ca="1" si="448"/>
        <v>0</v>
      </c>
      <c r="N96" s="276">
        <f t="shared" ca="1" si="448"/>
        <v>0</v>
      </c>
      <c r="O96" s="48">
        <f t="shared" ca="1" si="430"/>
        <v>0</v>
      </c>
      <c r="P96" s="46" t="str">
        <f t="shared" ref="P96:P97" ca="1" si="449">IF(ISERROR(O96/O$94),"",O96/O$94)</f>
        <v/>
      </c>
      <c r="S96" s="276">
        <f>S94-S95</f>
        <v>0</v>
      </c>
      <c r="T96" s="276">
        <f t="shared" ref="T96:AB96" si="450">T94-T95</f>
        <v>0</v>
      </c>
      <c r="U96" s="276">
        <f t="shared" si="450"/>
        <v>0</v>
      </c>
      <c r="V96" s="276">
        <f t="shared" si="450"/>
        <v>0</v>
      </c>
      <c r="W96" s="276">
        <f t="shared" si="450"/>
        <v>0</v>
      </c>
      <c r="X96" s="276">
        <f t="shared" si="450"/>
        <v>0</v>
      </c>
      <c r="Y96" s="276">
        <f t="shared" si="450"/>
        <v>0</v>
      </c>
      <c r="Z96" s="276">
        <f t="shared" si="450"/>
        <v>0</v>
      </c>
      <c r="AA96" s="276">
        <f t="shared" si="450"/>
        <v>0</v>
      </c>
      <c r="AB96" s="276">
        <f t="shared" si="450"/>
        <v>0</v>
      </c>
      <c r="AC96" s="48">
        <f t="shared" ref="AC96" si="451">SUM(S96:AB96)</f>
        <v>0</v>
      </c>
      <c r="AD96" s="4"/>
      <c r="AE96" s="46"/>
      <c r="AH96" s="276">
        <f>AH94-AH95</f>
        <v>0</v>
      </c>
      <c r="AI96" s="276">
        <f t="shared" ref="AI96:AQ96" si="452">AI94-AI95</f>
        <v>0</v>
      </c>
      <c r="AJ96" s="276">
        <f t="shared" si="452"/>
        <v>0</v>
      </c>
      <c r="AK96" s="276">
        <f t="shared" si="452"/>
        <v>0</v>
      </c>
      <c r="AL96" s="276">
        <f t="shared" si="452"/>
        <v>0</v>
      </c>
      <c r="AM96" s="276">
        <f t="shared" si="452"/>
        <v>0</v>
      </c>
      <c r="AN96" s="276">
        <f t="shared" si="452"/>
        <v>0</v>
      </c>
      <c r="AO96" s="276">
        <f t="shared" si="452"/>
        <v>0</v>
      </c>
      <c r="AP96" s="276">
        <f t="shared" si="452"/>
        <v>0</v>
      </c>
      <c r="AQ96" s="276">
        <f t="shared" si="452"/>
        <v>0</v>
      </c>
      <c r="AR96" s="48">
        <f t="shared" si="432"/>
        <v>0</v>
      </c>
      <c r="AS96" s="4"/>
      <c r="AT96" s="46"/>
      <c r="AW96" s="276">
        <f>AW94-AW95</f>
        <v>0</v>
      </c>
      <c r="AX96" s="276">
        <f t="shared" ref="AX96:BF96" si="453">AX94-AX95</f>
        <v>0</v>
      </c>
      <c r="AY96" s="276">
        <f t="shared" si="453"/>
        <v>0</v>
      </c>
      <c r="AZ96" s="276">
        <f t="shared" si="453"/>
        <v>0</v>
      </c>
      <c r="BA96" s="276">
        <f t="shared" si="453"/>
        <v>0</v>
      </c>
      <c r="BB96" s="276">
        <f t="shared" si="453"/>
        <v>0</v>
      </c>
      <c r="BC96" s="276">
        <f t="shared" si="453"/>
        <v>0</v>
      </c>
      <c r="BD96" s="276">
        <f t="shared" si="453"/>
        <v>0</v>
      </c>
      <c r="BE96" s="276">
        <f t="shared" si="453"/>
        <v>0</v>
      </c>
      <c r="BF96" s="276">
        <f t="shared" si="453"/>
        <v>0</v>
      </c>
      <c r="BG96" s="48">
        <f t="shared" si="433"/>
        <v>0</v>
      </c>
      <c r="BH96" s="4"/>
      <c r="BI96" s="46"/>
      <c r="BL96" s="276">
        <f>BL94-BL95</f>
        <v>0</v>
      </c>
      <c r="BM96" s="276">
        <f t="shared" ref="BM96:BU96" si="454">BM94-BM95</f>
        <v>0</v>
      </c>
      <c r="BN96" s="276">
        <f t="shared" si="454"/>
        <v>0</v>
      </c>
      <c r="BO96" s="276">
        <f t="shared" si="454"/>
        <v>0</v>
      </c>
      <c r="BP96" s="276">
        <f t="shared" si="454"/>
        <v>0</v>
      </c>
      <c r="BQ96" s="276">
        <f t="shared" si="454"/>
        <v>0</v>
      </c>
      <c r="BR96" s="276">
        <f t="shared" si="454"/>
        <v>0</v>
      </c>
      <c r="BS96" s="276">
        <f t="shared" si="454"/>
        <v>0</v>
      </c>
      <c r="BT96" s="276">
        <f t="shared" si="454"/>
        <v>0</v>
      </c>
      <c r="BU96" s="276">
        <f t="shared" si="454"/>
        <v>0</v>
      </c>
      <c r="BV96" s="48">
        <f t="shared" si="435"/>
        <v>0</v>
      </c>
      <c r="BW96" s="4"/>
      <c r="BX96" s="46"/>
      <c r="CA96" s="276">
        <f>CA94-CA95</f>
        <v>0</v>
      </c>
      <c r="CB96" s="276">
        <f t="shared" ref="CB96:CJ96" si="455">CB94-CB95</f>
        <v>0</v>
      </c>
      <c r="CC96" s="276">
        <f t="shared" si="455"/>
        <v>0</v>
      </c>
      <c r="CD96" s="276">
        <f t="shared" si="455"/>
        <v>0</v>
      </c>
      <c r="CE96" s="276">
        <f t="shared" si="455"/>
        <v>0</v>
      </c>
      <c r="CF96" s="276">
        <f t="shared" si="455"/>
        <v>0</v>
      </c>
      <c r="CG96" s="276">
        <f t="shared" si="455"/>
        <v>0</v>
      </c>
      <c r="CH96" s="276">
        <f t="shared" si="455"/>
        <v>0</v>
      </c>
      <c r="CI96" s="276">
        <f t="shared" si="455"/>
        <v>0</v>
      </c>
      <c r="CJ96" s="276">
        <f t="shared" si="455"/>
        <v>0</v>
      </c>
      <c r="CK96" s="48">
        <f t="shared" si="437"/>
        <v>0</v>
      </c>
      <c r="CL96" s="4"/>
      <c r="CM96" s="46"/>
      <c r="CP96" s="276">
        <f>CP94-CP95</f>
        <v>0</v>
      </c>
      <c r="CQ96" s="276">
        <f t="shared" ref="CQ96:CY96" si="456">CQ94-CQ95</f>
        <v>0</v>
      </c>
      <c r="CR96" s="276">
        <f t="shared" si="456"/>
        <v>0</v>
      </c>
      <c r="CS96" s="276">
        <f t="shared" si="456"/>
        <v>0</v>
      </c>
      <c r="CT96" s="276">
        <f t="shared" si="456"/>
        <v>0</v>
      </c>
      <c r="CU96" s="276">
        <f t="shared" si="456"/>
        <v>0</v>
      </c>
      <c r="CV96" s="276">
        <f t="shared" si="456"/>
        <v>0</v>
      </c>
      <c r="CW96" s="276">
        <f t="shared" si="456"/>
        <v>0</v>
      </c>
      <c r="CX96" s="276">
        <f t="shared" si="456"/>
        <v>0</v>
      </c>
      <c r="CY96" s="276">
        <f t="shared" si="456"/>
        <v>0</v>
      </c>
      <c r="CZ96" s="48">
        <f t="shared" si="439"/>
        <v>0</v>
      </c>
      <c r="DA96" s="4"/>
      <c r="DB96" s="46"/>
      <c r="DE96" s="276">
        <f>DE94-DE95</f>
        <v>0</v>
      </c>
      <c r="DF96" s="276">
        <f t="shared" ref="DF96:DN96" si="457">DF94-DF95</f>
        <v>0</v>
      </c>
      <c r="DG96" s="276">
        <f t="shared" si="457"/>
        <v>0</v>
      </c>
      <c r="DH96" s="276">
        <f t="shared" si="457"/>
        <v>0</v>
      </c>
      <c r="DI96" s="276">
        <f t="shared" si="457"/>
        <v>0</v>
      </c>
      <c r="DJ96" s="276">
        <f t="shared" si="457"/>
        <v>0</v>
      </c>
      <c r="DK96" s="276">
        <f t="shared" si="457"/>
        <v>0</v>
      </c>
      <c r="DL96" s="276">
        <f t="shared" si="457"/>
        <v>0</v>
      </c>
      <c r="DM96" s="276">
        <f t="shared" si="457"/>
        <v>0</v>
      </c>
      <c r="DN96" s="276">
        <f t="shared" si="457"/>
        <v>0</v>
      </c>
      <c r="DO96" s="48">
        <f t="shared" si="441"/>
        <v>0</v>
      </c>
      <c r="DP96" s="4"/>
      <c r="DQ96" s="46"/>
      <c r="DT96" s="276">
        <f>DT94-DT95</f>
        <v>0</v>
      </c>
      <c r="DU96" s="276">
        <f t="shared" ref="DU96:EC96" si="458">DU94-DU95</f>
        <v>0</v>
      </c>
      <c r="DV96" s="276">
        <f t="shared" si="458"/>
        <v>0</v>
      </c>
      <c r="DW96" s="276">
        <f t="shared" si="458"/>
        <v>0</v>
      </c>
      <c r="DX96" s="276">
        <f t="shared" si="458"/>
        <v>0</v>
      </c>
      <c r="DY96" s="276">
        <f t="shared" si="458"/>
        <v>0</v>
      </c>
      <c r="DZ96" s="276">
        <f t="shared" si="458"/>
        <v>0</v>
      </c>
      <c r="EA96" s="276">
        <f t="shared" si="458"/>
        <v>0</v>
      </c>
      <c r="EB96" s="276">
        <f t="shared" si="458"/>
        <v>0</v>
      </c>
      <c r="EC96" s="276">
        <f t="shared" si="458"/>
        <v>0</v>
      </c>
      <c r="ED96" s="48">
        <f t="shared" si="443"/>
        <v>0</v>
      </c>
      <c r="EE96" s="4"/>
      <c r="EF96" s="46"/>
      <c r="EI96" s="276">
        <f>EI94-EI95</f>
        <v>0</v>
      </c>
      <c r="EJ96" s="276">
        <f t="shared" ref="EJ96:ER96" si="459">EJ94-EJ95</f>
        <v>0</v>
      </c>
      <c r="EK96" s="276">
        <f t="shared" si="459"/>
        <v>0</v>
      </c>
      <c r="EL96" s="276">
        <f t="shared" si="459"/>
        <v>0</v>
      </c>
      <c r="EM96" s="276">
        <f t="shared" si="459"/>
        <v>0</v>
      </c>
      <c r="EN96" s="276">
        <f t="shared" si="459"/>
        <v>0</v>
      </c>
      <c r="EO96" s="276">
        <f t="shared" si="459"/>
        <v>0</v>
      </c>
      <c r="EP96" s="276">
        <f t="shared" si="459"/>
        <v>0</v>
      </c>
      <c r="EQ96" s="276">
        <f t="shared" si="459"/>
        <v>0</v>
      </c>
      <c r="ER96" s="276">
        <f t="shared" si="459"/>
        <v>0</v>
      </c>
      <c r="ES96" s="48">
        <f t="shared" si="445"/>
        <v>0</v>
      </c>
      <c r="ET96" s="4"/>
      <c r="EU96" s="46"/>
      <c r="EX96" s="276">
        <f>EX94-EX95</f>
        <v>0</v>
      </c>
      <c r="EY96" s="276">
        <f t="shared" ref="EY96:FG96" si="460">EY94-EY95</f>
        <v>0</v>
      </c>
      <c r="EZ96" s="276">
        <f t="shared" si="460"/>
        <v>0</v>
      </c>
      <c r="FA96" s="276">
        <f t="shared" si="460"/>
        <v>0</v>
      </c>
      <c r="FB96" s="276">
        <f t="shared" si="460"/>
        <v>0</v>
      </c>
      <c r="FC96" s="276">
        <f t="shared" si="460"/>
        <v>0</v>
      </c>
      <c r="FD96" s="276">
        <f t="shared" si="460"/>
        <v>0</v>
      </c>
      <c r="FE96" s="276">
        <f t="shared" si="460"/>
        <v>0</v>
      </c>
      <c r="FF96" s="276">
        <f t="shared" si="460"/>
        <v>0</v>
      </c>
      <c r="FG96" s="276">
        <f t="shared" si="460"/>
        <v>0</v>
      </c>
      <c r="FH96" s="48">
        <f t="shared" si="447"/>
        <v>0</v>
      </c>
      <c r="FI96" s="4"/>
      <c r="FJ96" s="46"/>
    </row>
    <row r="97" spans="1:168" x14ac:dyDescent="0.2">
      <c r="B97" s="509" t="s">
        <v>39</v>
      </c>
      <c r="C97" s="509"/>
      <c r="E97" s="275">
        <f ca="1">IF(E76="",E94,E94-E76)</f>
        <v>0</v>
      </c>
      <c r="F97" s="275">
        <f t="shared" ref="F97:N97" ca="1" si="461">IF(F76="",F94,F94-F76)</f>
        <v>0</v>
      </c>
      <c r="G97" s="275">
        <f t="shared" ca="1" si="461"/>
        <v>0</v>
      </c>
      <c r="H97" s="275">
        <f t="shared" ca="1" si="461"/>
        <v>0</v>
      </c>
      <c r="I97" s="275">
        <f t="shared" ca="1" si="461"/>
        <v>0</v>
      </c>
      <c r="J97" s="275">
        <f t="shared" ca="1" si="461"/>
        <v>0</v>
      </c>
      <c r="K97" s="275">
        <f t="shared" ca="1" si="461"/>
        <v>0</v>
      </c>
      <c r="L97" s="275">
        <f t="shared" ca="1" si="461"/>
        <v>0</v>
      </c>
      <c r="M97" s="275">
        <f t="shared" ca="1" si="461"/>
        <v>0</v>
      </c>
      <c r="N97" s="275">
        <f t="shared" ca="1" si="461"/>
        <v>0</v>
      </c>
      <c r="O97" s="275">
        <f t="shared" ca="1" si="430"/>
        <v>0</v>
      </c>
      <c r="P97" s="46" t="str">
        <f t="shared" ca="1" si="449"/>
        <v/>
      </c>
      <c r="S97" s="275">
        <f t="shared" ref="S97:AB97" si="462">IF(S76="",S94,S94-S76)</f>
        <v>0</v>
      </c>
      <c r="T97" s="275">
        <f t="shared" si="462"/>
        <v>0</v>
      </c>
      <c r="U97" s="275">
        <f t="shared" si="462"/>
        <v>0</v>
      </c>
      <c r="V97" s="275">
        <f t="shared" si="462"/>
        <v>0</v>
      </c>
      <c r="W97" s="275">
        <f t="shared" si="462"/>
        <v>0</v>
      </c>
      <c r="X97" s="275">
        <f t="shared" si="462"/>
        <v>0</v>
      </c>
      <c r="Y97" s="275">
        <f t="shared" si="462"/>
        <v>0</v>
      </c>
      <c r="Z97" s="275">
        <f t="shared" si="462"/>
        <v>0</v>
      </c>
      <c r="AA97" s="275">
        <f t="shared" si="462"/>
        <v>0</v>
      </c>
      <c r="AB97" s="275">
        <f t="shared" si="462"/>
        <v>0</v>
      </c>
      <c r="AC97" s="41">
        <f t="shared" si="431"/>
        <v>0</v>
      </c>
      <c r="AD97" s="46"/>
      <c r="AE97" s="46"/>
      <c r="AH97" s="275">
        <f t="shared" ref="AH97:AQ97" si="463">IF(AH76="",AH94,AH94-AH76)</f>
        <v>0</v>
      </c>
      <c r="AI97" s="275">
        <f t="shared" si="463"/>
        <v>0</v>
      </c>
      <c r="AJ97" s="275">
        <f t="shared" si="463"/>
        <v>0</v>
      </c>
      <c r="AK97" s="275">
        <f t="shared" si="463"/>
        <v>0</v>
      </c>
      <c r="AL97" s="275">
        <f t="shared" si="463"/>
        <v>0</v>
      </c>
      <c r="AM97" s="275">
        <f t="shared" si="463"/>
        <v>0</v>
      </c>
      <c r="AN97" s="275">
        <f t="shared" si="463"/>
        <v>0</v>
      </c>
      <c r="AO97" s="275">
        <f t="shared" si="463"/>
        <v>0</v>
      </c>
      <c r="AP97" s="275">
        <f t="shared" si="463"/>
        <v>0</v>
      </c>
      <c r="AQ97" s="275">
        <f t="shared" si="463"/>
        <v>0</v>
      </c>
      <c r="AR97" s="41">
        <f t="shared" si="432"/>
        <v>0</v>
      </c>
      <c r="AS97" s="46"/>
      <c r="AT97" s="46"/>
      <c r="AW97" s="275">
        <f t="shared" ref="AW97:BF97" si="464">IF(AW76="",AW94,AW94-AW76)</f>
        <v>0</v>
      </c>
      <c r="AX97" s="275">
        <f t="shared" si="464"/>
        <v>0</v>
      </c>
      <c r="AY97" s="275">
        <f t="shared" si="464"/>
        <v>0</v>
      </c>
      <c r="AZ97" s="275">
        <f t="shared" si="464"/>
        <v>0</v>
      </c>
      <c r="BA97" s="275">
        <f t="shared" si="464"/>
        <v>0</v>
      </c>
      <c r="BB97" s="275">
        <f t="shared" si="464"/>
        <v>0</v>
      </c>
      <c r="BC97" s="275">
        <f t="shared" si="464"/>
        <v>0</v>
      </c>
      <c r="BD97" s="275">
        <f t="shared" si="464"/>
        <v>0</v>
      </c>
      <c r="BE97" s="275">
        <f t="shared" si="464"/>
        <v>0</v>
      </c>
      <c r="BF97" s="275">
        <f t="shared" si="464"/>
        <v>0</v>
      </c>
      <c r="BG97" s="41">
        <f t="shared" si="433"/>
        <v>0</v>
      </c>
      <c r="BH97" s="46"/>
      <c r="BI97" s="46"/>
      <c r="BL97" s="275">
        <f t="shared" ref="BL97:BU97" si="465">IF(BL76="",BL94,BL94-BL76)</f>
        <v>0</v>
      </c>
      <c r="BM97" s="275">
        <f t="shared" si="465"/>
        <v>0</v>
      </c>
      <c r="BN97" s="275">
        <f t="shared" si="465"/>
        <v>0</v>
      </c>
      <c r="BO97" s="275">
        <f t="shared" si="465"/>
        <v>0</v>
      </c>
      <c r="BP97" s="275">
        <f t="shared" si="465"/>
        <v>0</v>
      </c>
      <c r="BQ97" s="275">
        <f t="shared" si="465"/>
        <v>0</v>
      </c>
      <c r="BR97" s="275">
        <f t="shared" si="465"/>
        <v>0</v>
      </c>
      <c r="BS97" s="275">
        <f t="shared" si="465"/>
        <v>0</v>
      </c>
      <c r="BT97" s="275">
        <f t="shared" si="465"/>
        <v>0</v>
      </c>
      <c r="BU97" s="275">
        <f t="shared" si="465"/>
        <v>0</v>
      </c>
      <c r="BV97" s="41">
        <f t="shared" si="435"/>
        <v>0</v>
      </c>
      <c r="BW97" s="46"/>
      <c r="BX97" s="46"/>
      <c r="CA97" s="275">
        <f t="shared" ref="CA97:CJ97" si="466">IF(CA76="",CA94,CA94-CA76)</f>
        <v>0</v>
      </c>
      <c r="CB97" s="275">
        <f t="shared" si="466"/>
        <v>0</v>
      </c>
      <c r="CC97" s="275">
        <f t="shared" si="466"/>
        <v>0</v>
      </c>
      <c r="CD97" s="275">
        <f t="shared" si="466"/>
        <v>0</v>
      </c>
      <c r="CE97" s="275">
        <f t="shared" si="466"/>
        <v>0</v>
      </c>
      <c r="CF97" s="275">
        <f t="shared" si="466"/>
        <v>0</v>
      </c>
      <c r="CG97" s="275">
        <f t="shared" si="466"/>
        <v>0</v>
      </c>
      <c r="CH97" s="275">
        <f t="shared" si="466"/>
        <v>0</v>
      </c>
      <c r="CI97" s="275">
        <f t="shared" si="466"/>
        <v>0</v>
      </c>
      <c r="CJ97" s="275">
        <f t="shared" si="466"/>
        <v>0</v>
      </c>
      <c r="CK97" s="41">
        <f t="shared" si="437"/>
        <v>0</v>
      </c>
      <c r="CL97" s="46"/>
      <c r="CM97" s="46"/>
      <c r="CP97" s="275">
        <f t="shared" ref="CP97:CY97" si="467">IF(CP76="",CP94,CP94-CP76)</f>
        <v>0</v>
      </c>
      <c r="CQ97" s="275">
        <f t="shared" si="467"/>
        <v>0</v>
      </c>
      <c r="CR97" s="275">
        <f t="shared" si="467"/>
        <v>0</v>
      </c>
      <c r="CS97" s="275">
        <f t="shared" si="467"/>
        <v>0</v>
      </c>
      <c r="CT97" s="275">
        <f t="shared" si="467"/>
        <v>0</v>
      </c>
      <c r="CU97" s="275">
        <f t="shared" si="467"/>
        <v>0</v>
      </c>
      <c r="CV97" s="275">
        <f t="shared" si="467"/>
        <v>0</v>
      </c>
      <c r="CW97" s="275">
        <f t="shared" si="467"/>
        <v>0</v>
      </c>
      <c r="CX97" s="275">
        <f t="shared" si="467"/>
        <v>0</v>
      </c>
      <c r="CY97" s="275">
        <f t="shared" si="467"/>
        <v>0</v>
      </c>
      <c r="CZ97" s="41">
        <f t="shared" si="439"/>
        <v>0</v>
      </c>
      <c r="DA97" s="46"/>
      <c r="DB97" s="46"/>
      <c r="DE97" s="275">
        <f t="shared" ref="DE97:DN97" si="468">IF(DE76="",DE94,DE94-DE76)</f>
        <v>0</v>
      </c>
      <c r="DF97" s="275">
        <f t="shared" si="468"/>
        <v>0</v>
      </c>
      <c r="DG97" s="275">
        <f t="shared" si="468"/>
        <v>0</v>
      </c>
      <c r="DH97" s="275">
        <f t="shared" si="468"/>
        <v>0</v>
      </c>
      <c r="DI97" s="275">
        <f t="shared" si="468"/>
        <v>0</v>
      </c>
      <c r="DJ97" s="275">
        <f t="shared" si="468"/>
        <v>0</v>
      </c>
      <c r="DK97" s="275">
        <f t="shared" si="468"/>
        <v>0</v>
      </c>
      <c r="DL97" s="275">
        <f t="shared" si="468"/>
        <v>0</v>
      </c>
      <c r="DM97" s="275">
        <f t="shared" si="468"/>
        <v>0</v>
      </c>
      <c r="DN97" s="275">
        <f t="shared" si="468"/>
        <v>0</v>
      </c>
      <c r="DO97" s="41">
        <f t="shared" si="441"/>
        <v>0</v>
      </c>
      <c r="DP97" s="46"/>
      <c r="DQ97" s="46"/>
      <c r="DT97" s="275">
        <f t="shared" ref="DT97:EC97" si="469">IF(DT76="",DT94,DT94-DT76)</f>
        <v>0</v>
      </c>
      <c r="DU97" s="275">
        <f t="shared" si="469"/>
        <v>0</v>
      </c>
      <c r="DV97" s="275">
        <f t="shared" si="469"/>
        <v>0</v>
      </c>
      <c r="DW97" s="275">
        <f t="shared" si="469"/>
        <v>0</v>
      </c>
      <c r="DX97" s="275">
        <f t="shared" si="469"/>
        <v>0</v>
      </c>
      <c r="DY97" s="275">
        <f t="shared" si="469"/>
        <v>0</v>
      </c>
      <c r="DZ97" s="275">
        <f t="shared" si="469"/>
        <v>0</v>
      </c>
      <c r="EA97" s="275">
        <f t="shared" si="469"/>
        <v>0</v>
      </c>
      <c r="EB97" s="275">
        <f t="shared" si="469"/>
        <v>0</v>
      </c>
      <c r="EC97" s="275">
        <f t="shared" si="469"/>
        <v>0</v>
      </c>
      <c r="ED97" s="41">
        <f t="shared" si="443"/>
        <v>0</v>
      </c>
      <c r="EE97" s="46"/>
      <c r="EF97" s="46"/>
      <c r="EI97" s="275">
        <f t="shared" ref="EI97:ER97" si="470">IF(EI76="",EI94,EI94-EI76)</f>
        <v>0</v>
      </c>
      <c r="EJ97" s="275">
        <f t="shared" si="470"/>
        <v>0</v>
      </c>
      <c r="EK97" s="275">
        <f t="shared" si="470"/>
        <v>0</v>
      </c>
      <c r="EL97" s="275">
        <f t="shared" si="470"/>
        <v>0</v>
      </c>
      <c r="EM97" s="275">
        <f t="shared" si="470"/>
        <v>0</v>
      </c>
      <c r="EN97" s="275">
        <f t="shared" si="470"/>
        <v>0</v>
      </c>
      <c r="EO97" s="275">
        <f t="shared" si="470"/>
        <v>0</v>
      </c>
      <c r="EP97" s="275">
        <f t="shared" si="470"/>
        <v>0</v>
      </c>
      <c r="EQ97" s="275">
        <f t="shared" si="470"/>
        <v>0</v>
      </c>
      <c r="ER97" s="275">
        <f t="shared" si="470"/>
        <v>0</v>
      </c>
      <c r="ES97" s="41">
        <f t="shared" si="445"/>
        <v>0</v>
      </c>
      <c r="ET97" s="46"/>
      <c r="EU97" s="46"/>
      <c r="EX97" s="275">
        <f t="shared" ref="EX97:FG97" si="471">IF(EX76="",EX94,EX94-EX76)</f>
        <v>0</v>
      </c>
      <c r="EY97" s="275">
        <f t="shared" si="471"/>
        <v>0</v>
      </c>
      <c r="EZ97" s="275">
        <f t="shared" si="471"/>
        <v>0</v>
      </c>
      <c r="FA97" s="275">
        <f t="shared" si="471"/>
        <v>0</v>
      </c>
      <c r="FB97" s="275">
        <f t="shared" si="471"/>
        <v>0</v>
      </c>
      <c r="FC97" s="275">
        <f t="shared" si="471"/>
        <v>0</v>
      </c>
      <c r="FD97" s="275">
        <f t="shared" si="471"/>
        <v>0</v>
      </c>
      <c r="FE97" s="275">
        <f t="shared" si="471"/>
        <v>0</v>
      </c>
      <c r="FF97" s="275">
        <f t="shared" si="471"/>
        <v>0</v>
      </c>
      <c r="FG97" s="275">
        <f t="shared" si="471"/>
        <v>0</v>
      </c>
      <c r="FH97" s="41">
        <f t="shared" si="447"/>
        <v>0</v>
      </c>
      <c r="FI97" s="46"/>
      <c r="FJ97" s="46"/>
    </row>
    <row r="98" spans="1:168" x14ac:dyDescent="0.2">
      <c r="B98" s="510" t="s">
        <v>252</v>
      </c>
      <c r="E98" s="210">
        <f ca="1">E97</f>
        <v>0</v>
      </c>
      <c r="F98" s="210">
        <f ca="1">E98+F97</f>
        <v>0</v>
      </c>
      <c r="G98" s="210">
        <f t="shared" ref="G98:N98" ca="1" si="472">F98+G97</f>
        <v>0</v>
      </c>
      <c r="H98" s="210">
        <f t="shared" ca="1" si="472"/>
        <v>0</v>
      </c>
      <c r="I98" s="210">
        <f t="shared" ca="1" si="472"/>
        <v>0</v>
      </c>
      <c r="J98" s="210">
        <f t="shared" ca="1" si="472"/>
        <v>0</v>
      </c>
      <c r="K98" s="210">
        <f t="shared" ca="1" si="472"/>
        <v>0</v>
      </c>
      <c r="L98" s="210">
        <f t="shared" ca="1" si="472"/>
        <v>0</v>
      </c>
      <c r="M98" s="210">
        <f t="shared" ca="1" si="472"/>
        <v>0</v>
      </c>
      <c r="N98" s="210">
        <f t="shared" ca="1" si="472"/>
        <v>0</v>
      </c>
      <c r="O98" s="210">
        <f ca="1">N98</f>
        <v>0</v>
      </c>
      <c r="P98" s="46"/>
      <c r="S98" s="210">
        <f>S97</f>
        <v>0</v>
      </c>
      <c r="T98" s="210">
        <f>S98+T97</f>
        <v>0</v>
      </c>
      <c r="U98" s="210">
        <f t="shared" ref="U98" si="473">T98+U97</f>
        <v>0</v>
      </c>
      <c r="V98" s="210">
        <f t="shared" ref="V98" si="474">U98+V97</f>
        <v>0</v>
      </c>
      <c r="W98" s="210">
        <f t="shared" ref="W98" si="475">V98+W97</f>
        <v>0</v>
      </c>
      <c r="X98" s="210">
        <f t="shared" ref="X98" si="476">W98+X97</f>
        <v>0</v>
      </c>
      <c r="Y98" s="210">
        <f t="shared" ref="Y98" si="477">X98+Y97</f>
        <v>0</v>
      </c>
      <c r="Z98" s="210">
        <f t="shared" ref="Z98" si="478">Y98+Z97</f>
        <v>0</v>
      </c>
      <c r="AA98" s="210">
        <f t="shared" ref="AA98" si="479">Z98+AA97</f>
        <v>0</v>
      </c>
      <c r="AB98" s="210">
        <f t="shared" ref="AB98" si="480">AA98+AB97</f>
        <v>0</v>
      </c>
      <c r="AC98" s="210">
        <f>AB98</f>
        <v>0</v>
      </c>
      <c r="AD98" s="210"/>
      <c r="AH98" s="210">
        <f>AH97</f>
        <v>0</v>
      </c>
      <c r="AI98" s="210">
        <f>AH98+AI97</f>
        <v>0</v>
      </c>
      <c r="AJ98" s="210">
        <f t="shared" ref="AJ98" si="481">AI98+AJ97</f>
        <v>0</v>
      </c>
      <c r="AK98" s="210">
        <f t="shared" ref="AK98" si="482">AJ98+AK97</f>
        <v>0</v>
      </c>
      <c r="AL98" s="210">
        <f t="shared" ref="AL98" si="483">AK98+AL97</f>
        <v>0</v>
      </c>
      <c r="AM98" s="210">
        <f t="shared" ref="AM98" si="484">AL98+AM97</f>
        <v>0</v>
      </c>
      <c r="AN98" s="210">
        <f t="shared" ref="AN98" si="485">AM98+AN97</f>
        <v>0</v>
      </c>
      <c r="AO98" s="210">
        <f t="shared" ref="AO98" si="486">AN98+AO97</f>
        <v>0</v>
      </c>
      <c r="AP98" s="210">
        <f t="shared" ref="AP98" si="487">AO98+AP97</f>
        <v>0</v>
      </c>
      <c r="AQ98" s="210">
        <f t="shared" ref="AQ98" si="488">AP98+AQ97</f>
        <v>0</v>
      </c>
      <c r="AR98" s="210">
        <f>AQ98</f>
        <v>0</v>
      </c>
      <c r="AS98" s="210"/>
      <c r="AW98" s="210">
        <f>AW97</f>
        <v>0</v>
      </c>
      <c r="AX98" s="210">
        <f>AW98+AX97</f>
        <v>0</v>
      </c>
      <c r="AY98" s="210">
        <f t="shared" ref="AY98" si="489">AX98+AY97</f>
        <v>0</v>
      </c>
      <c r="AZ98" s="210">
        <f t="shared" ref="AZ98" si="490">AY98+AZ97</f>
        <v>0</v>
      </c>
      <c r="BA98" s="210">
        <f t="shared" ref="BA98" si="491">AZ98+BA97</f>
        <v>0</v>
      </c>
      <c r="BB98" s="210">
        <f t="shared" ref="BB98" si="492">BA98+BB97</f>
        <v>0</v>
      </c>
      <c r="BC98" s="210">
        <f t="shared" ref="BC98" si="493">BB98+BC97</f>
        <v>0</v>
      </c>
      <c r="BD98" s="210">
        <f t="shared" ref="BD98" si="494">BC98+BD97</f>
        <v>0</v>
      </c>
      <c r="BE98" s="210">
        <f t="shared" ref="BE98" si="495">BD98+BE97</f>
        <v>0</v>
      </c>
      <c r="BF98" s="210">
        <f t="shared" ref="BF98" si="496">BE98+BF97</f>
        <v>0</v>
      </c>
      <c r="BG98" s="210">
        <f>BF98</f>
        <v>0</v>
      </c>
      <c r="BH98" s="210"/>
      <c r="BL98" s="210">
        <f>BL97</f>
        <v>0</v>
      </c>
      <c r="BM98" s="210">
        <f>BL98+BM97</f>
        <v>0</v>
      </c>
      <c r="BN98" s="210">
        <f t="shared" ref="BN98" si="497">BM98+BN97</f>
        <v>0</v>
      </c>
      <c r="BO98" s="210">
        <f t="shared" ref="BO98" si="498">BN98+BO97</f>
        <v>0</v>
      </c>
      <c r="BP98" s="210">
        <f t="shared" ref="BP98" si="499">BO98+BP97</f>
        <v>0</v>
      </c>
      <c r="BQ98" s="210">
        <f t="shared" ref="BQ98" si="500">BP98+BQ97</f>
        <v>0</v>
      </c>
      <c r="BR98" s="210">
        <f t="shared" ref="BR98" si="501">BQ98+BR97</f>
        <v>0</v>
      </c>
      <c r="BS98" s="210">
        <f t="shared" ref="BS98" si="502">BR98+BS97</f>
        <v>0</v>
      </c>
      <c r="BT98" s="210">
        <f t="shared" ref="BT98" si="503">BS98+BT97</f>
        <v>0</v>
      </c>
      <c r="BU98" s="210">
        <f t="shared" ref="BU98" si="504">BT98+BU97</f>
        <v>0</v>
      </c>
      <c r="BV98" s="210">
        <f>BU98</f>
        <v>0</v>
      </c>
      <c r="BW98" s="210"/>
      <c r="CA98" s="210">
        <f>CA97</f>
        <v>0</v>
      </c>
      <c r="CB98" s="210">
        <f>CA98+CB97</f>
        <v>0</v>
      </c>
      <c r="CC98" s="210">
        <f t="shared" ref="CC98" si="505">CB98+CC97</f>
        <v>0</v>
      </c>
      <c r="CD98" s="210">
        <f t="shared" ref="CD98" si="506">CC98+CD97</f>
        <v>0</v>
      </c>
      <c r="CE98" s="210">
        <f t="shared" ref="CE98" si="507">CD98+CE97</f>
        <v>0</v>
      </c>
      <c r="CF98" s="210">
        <f t="shared" ref="CF98" si="508">CE98+CF97</f>
        <v>0</v>
      </c>
      <c r="CG98" s="210">
        <f t="shared" ref="CG98" si="509">CF98+CG97</f>
        <v>0</v>
      </c>
      <c r="CH98" s="210">
        <f t="shared" ref="CH98" si="510">CG98+CH97</f>
        <v>0</v>
      </c>
      <c r="CI98" s="210">
        <f t="shared" ref="CI98" si="511">CH98+CI97</f>
        <v>0</v>
      </c>
      <c r="CJ98" s="210">
        <f t="shared" ref="CJ98" si="512">CI98+CJ97</f>
        <v>0</v>
      </c>
      <c r="CK98" s="210">
        <f>CJ98</f>
        <v>0</v>
      </c>
      <c r="CL98" s="210"/>
      <c r="CP98" s="210">
        <f>CP97</f>
        <v>0</v>
      </c>
      <c r="CQ98" s="210">
        <f>CP98+CQ97</f>
        <v>0</v>
      </c>
      <c r="CR98" s="210">
        <f t="shared" ref="CR98" si="513">CQ98+CR97</f>
        <v>0</v>
      </c>
      <c r="CS98" s="210">
        <f t="shared" ref="CS98" si="514">CR98+CS97</f>
        <v>0</v>
      </c>
      <c r="CT98" s="210">
        <f t="shared" ref="CT98" si="515">CS98+CT97</f>
        <v>0</v>
      </c>
      <c r="CU98" s="210">
        <f t="shared" ref="CU98" si="516">CT98+CU97</f>
        <v>0</v>
      </c>
      <c r="CV98" s="210">
        <f t="shared" ref="CV98" si="517">CU98+CV97</f>
        <v>0</v>
      </c>
      <c r="CW98" s="210">
        <f t="shared" ref="CW98" si="518">CV98+CW97</f>
        <v>0</v>
      </c>
      <c r="CX98" s="210">
        <f t="shared" ref="CX98" si="519">CW98+CX97</f>
        <v>0</v>
      </c>
      <c r="CY98" s="210">
        <f t="shared" ref="CY98" si="520">CX98+CY97</f>
        <v>0</v>
      </c>
      <c r="CZ98" s="210">
        <f>CY98</f>
        <v>0</v>
      </c>
      <c r="DA98" s="210"/>
      <c r="DE98" s="210">
        <f>DE97</f>
        <v>0</v>
      </c>
      <c r="DF98" s="210">
        <f>DE98+DF97</f>
        <v>0</v>
      </c>
      <c r="DG98" s="210">
        <f t="shared" ref="DG98" si="521">DF98+DG97</f>
        <v>0</v>
      </c>
      <c r="DH98" s="210">
        <f t="shared" ref="DH98" si="522">DG98+DH97</f>
        <v>0</v>
      </c>
      <c r="DI98" s="210">
        <f t="shared" ref="DI98" si="523">DH98+DI97</f>
        <v>0</v>
      </c>
      <c r="DJ98" s="210">
        <f t="shared" ref="DJ98" si="524">DI98+DJ97</f>
        <v>0</v>
      </c>
      <c r="DK98" s="210">
        <f t="shared" ref="DK98" si="525">DJ98+DK97</f>
        <v>0</v>
      </c>
      <c r="DL98" s="210">
        <f t="shared" ref="DL98" si="526">DK98+DL97</f>
        <v>0</v>
      </c>
      <c r="DM98" s="210">
        <f t="shared" ref="DM98" si="527">DL98+DM97</f>
        <v>0</v>
      </c>
      <c r="DN98" s="210">
        <f t="shared" ref="DN98" si="528">DM98+DN97</f>
        <v>0</v>
      </c>
      <c r="DO98" s="210">
        <f>DN98</f>
        <v>0</v>
      </c>
      <c r="DP98" s="210"/>
      <c r="DT98" s="210">
        <f>DT97</f>
        <v>0</v>
      </c>
      <c r="DU98" s="210">
        <f>DT98+DU97</f>
        <v>0</v>
      </c>
      <c r="DV98" s="210">
        <f t="shared" ref="DV98" si="529">DU98+DV97</f>
        <v>0</v>
      </c>
      <c r="DW98" s="210">
        <f t="shared" ref="DW98" si="530">DV98+DW97</f>
        <v>0</v>
      </c>
      <c r="DX98" s="210">
        <f t="shared" ref="DX98" si="531">DW98+DX97</f>
        <v>0</v>
      </c>
      <c r="DY98" s="210">
        <f t="shared" ref="DY98" si="532">DX98+DY97</f>
        <v>0</v>
      </c>
      <c r="DZ98" s="210">
        <f t="shared" ref="DZ98" si="533">DY98+DZ97</f>
        <v>0</v>
      </c>
      <c r="EA98" s="210">
        <f t="shared" ref="EA98" si="534">DZ98+EA97</f>
        <v>0</v>
      </c>
      <c r="EB98" s="210">
        <f t="shared" ref="EB98" si="535">EA98+EB97</f>
        <v>0</v>
      </c>
      <c r="EC98" s="210">
        <f t="shared" ref="EC98" si="536">EB98+EC97</f>
        <v>0</v>
      </c>
      <c r="ED98" s="210">
        <f>EC98</f>
        <v>0</v>
      </c>
      <c r="EE98" s="210"/>
      <c r="EI98" s="210">
        <f>EI97</f>
        <v>0</v>
      </c>
      <c r="EJ98" s="210">
        <f>EI98+EJ97</f>
        <v>0</v>
      </c>
      <c r="EK98" s="210">
        <f t="shared" ref="EK98" si="537">EJ98+EK97</f>
        <v>0</v>
      </c>
      <c r="EL98" s="210">
        <f t="shared" ref="EL98" si="538">EK98+EL97</f>
        <v>0</v>
      </c>
      <c r="EM98" s="210">
        <f t="shared" ref="EM98" si="539">EL98+EM97</f>
        <v>0</v>
      </c>
      <c r="EN98" s="210">
        <f t="shared" ref="EN98" si="540">EM98+EN97</f>
        <v>0</v>
      </c>
      <c r="EO98" s="210">
        <f t="shared" ref="EO98" si="541">EN98+EO97</f>
        <v>0</v>
      </c>
      <c r="EP98" s="210">
        <f t="shared" ref="EP98" si="542">EO98+EP97</f>
        <v>0</v>
      </c>
      <c r="EQ98" s="210">
        <f t="shared" ref="EQ98" si="543">EP98+EQ97</f>
        <v>0</v>
      </c>
      <c r="ER98" s="210">
        <f t="shared" ref="ER98" si="544">EQ98+ER97</f>
        <v>0</v>
      </c>
      <c r="ES98" s="210">
        <f>ER98</f>
        <v>0</v>
      </c>
      <c r="ET98" s="210"/>
      <c r="EX98" s="210">
        <f>EX97</f>
        <v>0</v>
      </c>
      <c r="EY98" s="210">
        <f>EX98+EY97</f>
        <v>0</v>
      </c>
      <c r="EZ98" s="210">
        <f t="shared" ref="EZ98" si="545">EY98+EZ97</f>
        <v>0</v>
      </c>
      <c r="FA98" s="210">
        <f t="shared" ref="FA98" si="546">EZ98+FA97</f>
        <v>0</v>
      </c>
      <c r="FB98" s="210">
        <f t="shared" ref="FB98" si="547">FA98+FB97</f>
        <v>0</v>
      </c>
      <c r="FC98" s="210">
        <f t="shared" ref="FC98" si="548">FB98+FC97</f>
        <v>0</v>
      </c>
      <c r="FD98" s="210">
        <f t="shared" ref="FD98" si="549">FC98+FD97</f>
        <v>0</v>
      </c>
      <c r="FE98" s="210">
        <f t="shared" ref="FE98" si="550">FD98+FE97</f>
        <v>0</v>
      </c>
      <c r="FF98" s="210">
        <f t="shared" ref="FF98" si="551">FE98+FF97</f>
        <v>0</v>
      </c>
      <c r="FG98" s="210">
        <f t="shared" ref="FG98" si="552">FF98+FG97</f>
        <v>0</v>
      </c>
      <c r="FH98" s="210">
        <f>FG98</f>
        <v>0</v>
      </c>
      <c r="FI98" s="210"/>
    </row>
    <row r="99" spans="1:168" x14ac:dyDescent="0.2">
      <c r="B99" s="510"/>
      <c r="E99" s="210"/>
      <c r="F99" s="210"/>
      <c r="G99" s="210"/>
      <c r="H99" s="210"/>
      <c r="I99" s="210"/>
      <c r="J99" s="210"/>
      <c r="K99" s="210"/>
      <c r="L99" s="210"/>
      <c r="M99" s="210"/>
      <c r="N99" s="210"/>
      <c r="O99" s="210"/>
      <c r="P99" s="46"/>
      <c r="S99" s="210"/>
      <c r="T99" s="210"/>
      <c r="U99" s="210"/>
      <c r="V99" s="210"/>
      <c r="W99" s="210"/>
      <c r="X99" s="210"/>
      <c r="Y99" s="210"/>
      <c r="Z99" s="210"/>
      <c r="AA99" s="210"/>
      <c r="AB99" s="210"/>
      <c r="AC99" s="210"/>
      <c r="AD99" s="210"/>
      <c r="AH99" s="210"/>
      <c r="AI99" s="210"/>
      <c r="AJ99" s="210"/>
      <c r="AK99" s="210"/>
      <c r="AL99" s="210"/>
      <c r="AM99" s="210"/>
      <c r="AN99" s="210"/>
      <c r="AO99" s="210"/>
      <c r="AP99" s="210"/>
      <c r="AQ99" s="210"/>
      <c r="AR99" s="210"/>
      <c r="AS99" s="210"/>
      <c r="AW99" s="210"/>
      <c r="AX99" s="210"/>
      <c r="AY99" s="210"/>
      <c r="AZ99" s="210"/>
      <c r="BA99" s="210"/>
      <c r="BB99" s="210"/>
      <c r="BC99" s="210"/>
      <c r="BD99" s="210"/>
      <c r="BE99" s="210"/>
      <c r="BF99" s="210"/>
      <c r="BG99" s="210"/>
      <c r="BH99" s="210"/>
      <c r="BL99" s="210"/>
      <c r="BM99" s="210"/>
      <c r="BN99" s="210"/>
      <c r="BO99" s="210"/>
      <c r="BP99" s="210"/>
      <c r="BQ99" s="210"/>
      <c r="BR99" s="210"/>
      <c r="BS99" s="210"/>
      <c r="BT99" s="210"/>
      <c r="BU99" s="210"/>
      <c r="BV99" s="210"/>
      <c r="BW99" s="210"/>
      <c r="CA99" s="210"/>
      <c r="CB99" s="210"/>
      <c r="CC99" s="210"/>
      <c r="CD99" s="210"/>
      <c r="CE99" s="210"/>
      <c r="CF99" s="210"/>
      <c r="CG99" s="210"/>
      <c r="CH99" s="210"/>
      <c r="CI99" s="210"/>
      <c r="CJ99" s="210"/>
      <c r="CK99" s="210"/>
      <c r="CL99" s="210"/>
      <c r="CP99" s="210"/>
      <c r="CQ99" s="210"/>
      <c r="CR99" s="210"/>
      <c r="CS99" s="210"/>
      <c r="CT99" s="210"/>
      <c r="CU99" s="210"/>
      <c r="CV99" s="210"/>
      <c r="CW99" s="210"/>
      <c r="CX99" s="210"/>
      <c r="CY99" s="210"/>
      <c r="CZ99" s="210"/>
      <c r="DA99" s="210"/>
      <c r="DE99" s="210"/>
      <c r="DF99" s="210"/>
      <c r="DG99" s="210"/>
      <c r="DH99" s="210"/>
      <c r="DI99" s="210"/>
      <c r="DJ99" s="210"/>
      <c r="DK99" s="210"/>
      <c r="DL99" s="210"/>
      <c r="DM99" s="210"/>
      <c r="DN99" s="210"/>
      <c r="DO99" s="210"/>
      <c r="DP99" s="210"/>
      <c r="DT99" s="210"/>
      <c r="DU99" s="210"/>
      <c r="DV99" s="210"/>
      <c r="DW99" s="210"/>
      <c r="DX99" s="210"/>
      <c r="DY99" s="210"/>
      <c r="DZ99" s="210"/>
      <c r="EA99" s="210"/>
      <c r="EB99" s="210"/>
      <c r="EC99" s="210"/>
      <c r="ED99" s="210"/>
      <c r="EE99" s="210"/>
      <c r="EI99" s="210"/>
      <c r="EJ99" s="210"/>
      <c r="EK99" s="210"/>
      <c r="EL99" s="210"/>
      <c r="EM99" s="210"/>
      <c r="EN99" s="210"/>
      <c r="EO99" s="210"/>
      <c r="EP99" s="210"/>
      <c r="EQ99" s="210"/>
      <c r="ER99" s="210"/>
      <c r="ES99" s="210"/>
      <c r="ET99" s="210"/>
      <c r="EX99" s="210"/>
      <c r="EY99" s="210"/>
      <c r="EZ99" s="210"/>
      <c r="FA99" s="210"/>
      <c r="FB99" s="210"/>
      <c r="FC99" s="210"/>
      <c r="FD99" s="210"/>
      <c r="FE99" s="210"/>
      <c r="FF99" s="210"/>
      <c r="FG99" s="210"/>
      <c r="FH99" s="210"/>
      <c r="FI99" s="210"/>
    </row>
    <row r="100" spans="1:168" ht="15" thickBot="1" x14ac:dyDescent="0.25"/>
    <row r="101" spans="1:168" s="199" customFormat="1" ht="4.5" customHeight="1" x14ac:dyDescent="0.2">
      <c r="D101" s="522"/>
      <c r="Q101" s="522"/>
      <c r="R101" s="522"/>
      <c r="AF101" s="522"/>
      <c r="AG101" s="522"/>
      <c r="AV101" s="522"/>
      <c r="BK101" s="522"/>
      <c r="BZ101" s="522"/>
      <c r="CO101" s="522"/>
      <c r="DD101" s="522"/>
      <c r="DS101" s="522"/>
      <c r="EH101" s="522"/>
      <c r="EW101" s="522"/>
    </row>
    <row r="102" spans="1:168" s="560" customFormat="1" ht="15" x14ac:dyDescent="0.2">
      <c r="A102" s="836" t="s">
        <v>272</v>
      </c>
      <c r="B102" s="836"/>
      <c r="C102" s="836"/>
      <c r="E102" s="198"/>
      <c r="F102" s="198"/>
      <c r="G102" s="198"/>
      <c r="H102" s="198"/>
      <c r="I102" s="198"/>
      <c r="J102" s="198"/>
      <c r="K102" s="198"/>
      <c r="L102" s="198"/>
      <c r="M102" s="198"/>
      <c r="N102" s="198"/>
      <c r="O102" s="7"/>
      <c r="S102" s="592" t="s">
        <v>476</v>
      </c>
      <c r="T102" s="198"/>
      <c r="U102" s="198"/>
      <c r="V102" s="198"/>
      <c r="W102" s="198"/>
      <c r="X102" s="198"/>
      <c r="Y102" s="198"/>
      <c r="Z102" s="198"/>
      <c r="AA102" s="198"/>
      <c r="AB102" s="198"/>
      <c r="AC102" s="182"/>
      <c r="AD102" s="182"/>
      <c r="AE102" s="577"/>
      <c r="AF102" s="577"/>
      <c r="AG102" s="577"/>
      <c r="AH102" s="592" t="s">
        <v>476</v>
      </c>
      <c r="AI102" s="198"/>
      <c r="AJ102" s="198"/>
      <c r="AK102" s="198"/>
      <c r="AL102" s="198"/>
      <c r="AM102" s="198"/>
      <c r="AN102" s="198"/>
      <c r="AO102" s="198"/>
      <c r="AP102" s="198"/>
      <c r="AQ102" s="198"/>
      <c r="AR102" s="182"/>
      <c r="AS102" s="182"/>
      <c r="AT102" s="577"/>
      <c r="AU102" s="577"/>
      <c r="AV102" s="577"/>
      <c r="AW102" s="592" t="s">
        <v>476</v>
      </c>
      <c r="AX102" s="198"/>
      <c r="AY102" s="198"/>
      <c r="AZ102" s="198"/>
      <c r="BA102" s="198"/>
      <c r="BB102" s="198"/>
      <c r="BC102" s="198"/>
      <c r="BD102" s="198"/>
      <c r="BE102" s="198"/>
      <c r="BF102" s="198"/>
      <c r="BG102" s="182"/>
      <c r="BH102" s="182"/>
      <c r="BI102" s="577"/>
      <c r="BJ102" s="577"/>
      <c r="BK102" s="577"/>
      <c r="BL102" s="592" t="s">
        <v>476</v>
      </c>
      <c r="BM102" s="198"/>
      <c r="BN102" s="198"/>
      <c r="BO102" s="198"/>
      <c r="BP102" s="198"/>
      <c r="BQ102" s="198"/>
      <c r="BR102" s="198"/>
      <c r="BS102" s="198"/>
      <c r="BT102" s="198"/>
      <c r="BU102" s="198"/>
      <c r="BV102" s="182"/>
      <c r="BW102" s="182"/>
      <c r="BX102" s="577"/>
      <c r="BY102" s="577"/>
      <c r="BZ102" s="577"/>
      <c r="CA102" s="592" t="s">
        <v>476</v>
      </c>
      <c r="CB102" s="198"/>
      <c r="CC102" s="198"/>
      <c r="CD102" s="198"/>
      <c r="CE102" s="198"/>
      <c r="CF102" s="198"/>
      <c r="CG102" s="198"/>
      <c r="CH102" s="198"/>
      <c r="CI102" s="198"/>
      <c r="CJ102" s="198"/>
      <c r="CK102" s="182"/>
      <c r="CL102" s="182"/>
      <c r="CM102" s="577"/>
      <c r="CN102" s="577"/>
      <c r="CO102" s="577"/>
      <c r="CP102" s="592" t="s">
        <v>476</v>
      </c>
      <c r="CQ102" s="198"/>
      <c r="CR102" s="198"/>
      <c r="CS102" s="198"/>
      <c r="CT102" s="198"/>
      <c r="CU102" s="198"/>
      <c r="CV102" s="198"/>
      <c r="CW102" s="198"/>
      <c r="CX102" s="198"/>
      <c r="CY102" s="198"/>
      <c r="CZ102" s="182"/>
      <c r="DA102" s="182"/>
      <c r="DB102" s="577"/>
      <c r="DC102" s="577"/>
      <c r="DD102" s="577"/>
      <c r="DE102" s="592" t="s">
        <v>476</v>
      </c>
      <c r="DF102" s="198"/>
      <c r="DG102" s="198"/>
      <c r="DH102" s="198"/>
      <c r="DI102" s="198"/>
      <c r="DJ102" s="198"/>
      <c r="DK102" s="198"/>
      <c r="DL102" s="198"/>
      <c r="DM102" s="198"/>
      <c r="DN102" s="198"/>
      <c r="DO102" s="182"/>
      <c r="DP102" s="182"/>
      <c r="DQ102" s="577"/>
      <c r="DR102" s="577"/>
      <c r="DS102" s="577"/>
      <c r="DT102" s="592" t="s">
        <v>476</v>
      </c>
      <c r="DU102" s="198"/>
      <c r="DV102" s="198"/>
      <c r="DW102" s="198"/>
      <c r="DX102" s="198"/>
      <c r="DY102" s="198"/>
      <c r="DZ102" s="198"/>
      <c r="EA102" s="198"/>
      <c r="EB102" s="198"/>
      <c r="EC102" s="198"/>
      <c r="ED102" s="182"/>
      <c r="EE102" s="182"/>
      <c r="EF102" s="577"/>
      <c r="EG102" s="577"/>
      <c r="EH102" s="577"/>
      <c r="EI102" s="592" t="s">
        <v>476</v>
      </c>
      <c r="EJ102" s="198"/>
      <c r="EK102" s="198"/>
      <c r="EL102" s="198"/>
      <c r="EM102" s="198"/>
      <c r="EN102" s="198"/>
      <c r="EO102" s="198"/>
      <c r="EP102" s="198"/>
      <c r="EQ102" s="198"/>
      <c r="ER102" s="198"/>
      <c r="ES102" s="182"/>
      <c r="ET102" s="182"/>
      <c r="EU102" s="577"/>
      <c r="EV102" s="577"/>
      <c r="EW102" s="577"/>
      <c r="EX102" s="592" t="s">
        <v>476</v>
      </c>
      <c r="EY102" s="198"/>
      <c r="EZ102" s="198"/>
      <c r="FA102" s="198"/>
      <c r="FB102" s="198"/>
      <c r="FC102" s="198"/>
      <c r="FD102" s="198"/>
      <c r="FE102" s="198"/>
      <c r="FF102" s="198"/>
      <c r="FG102" s="198"/>
      <c r="FH102" s="182"/>
      <c r="FI102" s="182"/>
      <c r="FJ102" s="577"/>
      <c r="FK102" s="577"/>
      <c r="FL102" s="577"/>
    </row>
    <row r="103" spans="1:168" ht="25.5" x14ac:dyDescent="0.2">
      <c r="C103" s="209" t="s">
        <v>250</v>
      </c>
      <c r="E103" s="512" t="s">
        <v>449</v>
      </c>
      <c r="Q103" s="42"/>
      <c r="R103" s="42"/>
      <c r="S103" s="512" t="s">
        <v>0</v>
      </c>
      <c r="T103" s="517" t="s">
        <v>449</v>
      </c>
      <c r="AF103" s="42"/>
      <c r="AG103" s="42"/>
      <c r="AH103" s="512" t="s">
        <v>0</v>
      </c>
      <c r="AI103" s="512" t="s">
        <v>222</v>
      </c>
      <c r="AJ103" s="517" t="s">
        <v>449</v>
      </c>
      <c r="AV103" s="42"/>
      <c r="AW103" s="512" t="s">
        <v>0</v>
      </c>
      <c r="AX103" s="512" t="s">
        <v>222</v>
      </c>
      <c r="AY103" s="512" t="s">
        <v>223</v>
      </c>
      <c r="AZ103" s="517" t="s">
        <v>449</v>
      </c>
      <c r="BK103" s="42"/>
      <c r="BL103" s="512" t="s">
        <v>0</v>
      </c>
      <c r="BM103" s="512" t="s">
        <v>222</v>
      </c>
      <c r="BN103" s="512" t="s">
        <v>223</v>
      </c>
      <c r="BO103" s="512" t="s">
        <v>224</v>
      </c>
      <c r="BP103" s="517" t="s">
        <v>449</v>
      </c>
      <c r="BZ103" s="42"/>
      <c r="CA103" s="512" t="s">
        <v>0</v>
      </c>
      <c r="CB103" s="512" t="s">
        <v>222</v>
      </c>
      <c r="CC103" s="512" t="s">
        <v>223</v>
      </c>
      <c r="CD103" s="512" t="s">
        <v>224</v>
      </c>
      <c r="CE103" s="512" t="s">
        <v>225</v>
      </c>
      <c r="CF103" s="517" t="s">
        <v>449</v>
      </c>
      <c r="CO103" s="42"/>
      <c r="CP103" s="512" t="s">
        <v>0</v>
      </c>
      <c r="CQ103" s="512" t="s">
        <v>222</v>
      </c>
      <c r="CR103" s="512" t="s">
        <v>223</v>
      </c>
      <c r="CS103" s="512" t="s">
        <v>224</v>
      </c>
      <c r="CT103" s="512" t="s">
        <v>225</v>
      </c>
      <c r="CU103" s="512" t="s">
        <v>226</v>
      </c>
      <c r="CV103" s="517" t="s">
        <v>449</v>
      </c>
      <c r="CZ103" s="512"/>
      <c r="DD103" s="42"/>
      <c r="DE103" s="512" t="s">
        <v>0</v>
      </c>
      <c r="DF103" s="512" t="s">
        <v>222</v>
      </c>
      <c r="DG103" s="512" t="s">
        <v>223</v>
      </c>
      <c r="DH103" s="512" t="s">
        <v>224</v>
      </c>
      <c r="DI103" s="512" t="s">
        <v>225</v>
      </c>
      <c r="DJ103" s="512" t="s">
        <v>226</v>
      </c>
      <c r="DK103" s="512" t="s">
        <v>227</v>
      </c>
      <c r="DL103" s="517" t="s">
        <v>449</v>
      </c>
      <c r="DS103" s="42"/>
      <c r="DT103" s="512" t="s">
        <v>0</v>
      </c>
      <c r="DU103" s="512" t="s">
        <v>222</v>
      </c>
      <c r="DV103" s="512" t="s">
        <v>223</v>
      </c>
      <c r="DW103" s="512" t="s">
        <v>224</v>
      </c>
      <c r="DX103" s="512" t="s">
        <v>225</v>
      </c>
      <c r="DY103" s="512" t="s">
        <v>226</v>
      </c>
      <c r="DZ103" s="512" t="s">
        <v>227</v>
      </c>
      <c r="EA103" s="512" t="s">
        <v>228</v>
      </c>
      <c r="EB103" s="517" t="s">
        <v>449</v>
      </c>
      <c r="EH103" s="42"/>
      <c r="EI103" s="512" t="s">
        <v>0</v>
      </c>
      <c r="EJ103" s="512" t="s">
        <v>222</v>
      </c>
      <c r="EK103" s="512" t="s">
        <v>223</v>
      </c>
      <c r="EL103" s="512" t="s">
        <v>224</v>
      </c>
      <c r="EM103" s="512" t="s">
        <v>225</v>
      </c>
      <c r="EN103" s="512" t="s">
        <v>226</v>
      </c>
      <c r="EO103" s="512" t="s">
        <v>227</v>
      </c>
      <c r="EP103" s="512" t="s">
        <v>228</v>
      </c>
      <c r="EQ103" s="512" t="s">
        <v>229</v>
      </c>
      <c r="ER103" s="517" t="s">
        <v>449</v>
      </c>
      <c r="EW103" s="42"/>
      <c r="EX103" s="512" t="s">
        <v>0</v>
      </c>
      <c r="EY103" s="512" t="s">
        <v>222</v>
      </c>
      <c r="EZ103" s="512" t="s">
        <v>223</v>
      </c>
      <c r="FA103" s="512" t="s">
        <v>224</v>
      </c>
      <c r="FB103" s="512" t="s">
        <v>225</v>
      </c>
      <c r="FC103" s="512" t="s">
        <v>226</v>
      </c>
      <c r="FD103" s="512" t="s">
        <v>227</v>
      </c>
      <c r="FE103" s="512" t="s">
        <v>228</v>
      </c>
      <c r="FF103" s="512" t="s">
        <v>229</v>
      </c>
      <c r="FG103" s="512" t="s">
        <v>230</v>
      </c>
      <c r="FH103" s="517" t="s">
        <v>449</v>
      </c>
    </row>
    <row r="104" spans="1:168" x14ac:dyDescent="0.2">
      <c r="B104" s="6">
        <v>1</v>
      </c>
      <c r="C104" s="208" t="str">
        <f>IF('General Information'!D65="","",'General Information'!D65)</f>
        <v/>
      </c>
      <c r="E104" s="183">
        <f>'General Information'!F65</f>
        <v>0</v>
      </c>
      <c r="F104" s="189"/>
      <c r="G104" s="189"/>
      <c r="H104" s="189"/>
      <c r="I104" s="570"/>
      <c r="J104" s="570"/>
      <c r="K104" s="189"/>
      <c r="L104" s="189"/>
      <c r="M104" s="189"/>
      <c r="N104" s="189"/>
      <c r="O104" s="189"/>
      <c r="P104" s="189"/>
      <c r="Q104" s="189"/>
      <c r="R104" s="189"/>
      <c r="S104" s="183">
        <f>'General Information'!F65</f>
        <v>0</v>
      </c>
      <c r="T104" s="184"/>
      <c r="U104" s="189"/>
      <c r="V104" s="189"/>
      <c r="W104" s="570"/>
      <c r="X104" s="570"/>
      <c r="Y104" s="189"/>
      <c r="Z104" s="189"/>
      <c r="AA104" s="189"/>
      <c r="AB104" s="189"/>
      <c r="AC104" s="189"/>
      <c r="AD104" s="189"/>
      <c r="AE104" s="189"/>
      <c r="AF104" s="189"/>
      <c r="AG104" s="189"/>
      <c r="AH104" s="183">
        <f t="shared" ref="AH104:AH113" si="553">S104</f>
        <v>0</v>
      </c>
      <c r="AI104" s="187">
        <f t="shared" ref="AI104:AI113" si="554">T104</f>
        <v>0</v>
      </c>
      <c r="AJ104" s="184"/>
      <c r="AK104" s="189"/>
      <c r="AL104" s="189"/>
      <c r="AM104" s="570"/>
      <c r="AN104" s="189"/>
      <c r="AO104" s="189"/>
      <c r="AP104" s="189"/>
      <c r="AQ104" s="189"/>
      <c r="AR104" s="189"/>
      <c r="AS104" s="189"/>
      <c r="AT104" s="189"/>
      <c r="AU104" s="189"/>
      <c r="AV104" s="189"/>
      <c r="AW104" s="183">
        <f t="shared" ref="AW104:AW113" si="555">AH104</f>
        <v>0</v>
      </c>
      <c r="AX104" s="187">
        <f t="shared" ref="AX104:AX113" si="556">AI104</f>
        <v>0</v>
      </c>
      <c r="AY104" s="187">
        <f t="shared" ref="AY104:AY113" si="557">AJ104</f>
        <v>0</v>
      </c>
      <c r="AZ104" s="184"/>
      <c r="BA104" s="189"/>
      <c r="BB104" s="570"/>
      <c r="BC104" s="189"/>
      <c r="BD104" s="189"/>
      <c r="BE104" s="189"/>
      <c r="BF104" s="189"/>
      <c r="BG104" s="189"/>
      <c r="BH104" s="189"/>
      <c r="BI104" s="189"/>
      <c r="BJ104" s="189"/>
      <c r="BK104" s="189"/>
      <c r="BL104" s="183">
        <f t="shared" ref="BL104:BL113" si="558">AW104</f>
        <v>0</v>
      </c>
      <c r="BM104" s="187">
        <f t="shared" ref="BM104:BM113" si="559">AX104</f>
        <v>0</v>
      </c>
      <c r="BN104" s="187">
        <f t="shared" ref="BN104:BN113" si="560">AY104</f>
        <v>0</v>
      </c>
      <c r="BO104" s="187">
        <f t="shared" ref="BO104:BO113" si="561">AZ104</f>
        <v>0</v>
      </c>
      <c r="BP104" s="184"/>
      <c r="BQ104" s="570"/>
      <c r="BR104" s="189"/>
      <c r="BS104" s="189"/>
      <c r="BT104" s="189"/>
      <c r="BU104" s="189"/>
      <c r="BV104" s="189"/>
      <c r="BW104" s="189"/>
      <c r="BX104" s="189"/>
      <c r="BY104" s="189"/>
      <c r="BZ104" s="189"/>
      <c r="CA104" s="183">
        <f t="shared" ref="CA104:CA113" si="562">BL104</f>
        <v>0</v>
      </c>
      <c r="CB104" s="187">
        <f t="shared" ref="CB104:CB113" si="563">BM104</f>
        <v>0</v>
      </c>
      <c r="CC104" s="187">
        <f t="shared" ref="CC104:CC113" si="564">BN104</f>
        <v>0</v>
      </c>
      <c r="CD104" s="187">
        <f t="shared" ref="CD104:CD113" si="565">BO104</f>
        <v>0</v>
      </c>
      <c r="CE104" s="187">
        <f t="shared" ref="CE104:CE113" si="566">BP104</f>
        <v>0</v>
      </c>
      <c r="CF104" s="184"/>
      <c r="CG104" s="189"/>
      <c r="CH104" s="189"/>
      <c r="CI104" s="189"/>
      <c r="CJ104" s="189"/>
      <c r="CK104" s="189"/>
      <c r="CL104" s="189"/>
      <c r="CM104" s="189"/>
      <c r="CN104" s="189"/>
      <c r="CO104" s="189"/>
      <c r="CP104" s="183">
        <f t="shared" ref="CP104:CP113" si="567">CA104</f>
        <v>0</v>
      </c>
      <c r="CQ104" s="187">
        <f t="shared" ref="CQ104:CQ113" si="568">CB104</f>
        <v>0</v>
      </c>
      <c r="CR104" s="187">
        <f t="shared" ref="CR104:CR113" si="569">CC104</f>
        <v>0</v>
      </c>
      <c r="CS104" s="187">
        <f t="shared" ref="CS104:CS113" si="570">CD104</f>
        <v>0</v>
      </c>
      <c r="CT104" s="187">
        <f t="shared" ref="CT104:CT113" si="571">CE104</f>
        <v>0</v>
      </c>
      <c r="CU104" s="187">
        <f t="shared" ref="CU104:CU113" si="572">CF104</f>
        <v>0</v>
      </c>
      <c r="CV104" s="184"/>
      <c r="CW104" s="189"/>
      <c r="CX104" s="189"/>
      <c r="CY104" s="189"/>
      <c r="CZ104" s="189"/>
      <c r="DA104" s="189"/>
      <c r="DB104" s="189"/>
      <c r="DC104" s="189"/>
      <c r="DD104" s="189"/>
      <c r="DE104" s="183">
        <f t="shared" ref="DE104:DE113" si="573">CP104</f>
        <v>0</v>
      </c>
      <c r="DF104" s="187">
        <f t="shared" ref="DF104:DF113" si="574">CQ104</f>
        <v>0</v>
      </c>
      <c r="DG104" s="187">
        <f t="shared" ref="DG104:DG113" si="575">CR104</f>
        <v>0</v>
      </c>
      <c r="DH104" s="187">
        <f t="shared" ref="DH104:DH113" si="576">CS104</f>
        <v>0</v>
      </c>
      <c r="DI104" s="187">
        <f t="shared" ref="DI104:DI113" si="577">CT104</f>
        <v>0</v>
      </c>
      <c r="DJ104" s="187">
        <f t="shared" ref="DJ104:DJ113" si="578">CU104</f>
        <v>0</v>
      </c>
      <c r="DK104" s="187">
        <f t="shared" ref="DK104:DK113" si="579">CV104</f>
        <v>0</v>
      </c>
      <c r="DL104" s="184"/>
      <c r="DM104" s="189"/>
      <c r="DN104" s="189"/>
      <c r="DO104" s="189"/>
      <c r="DP104" s="189"/>
      <c r="DQ104" s="189"/>
      <c r="DR104" s="189"/>
      <c r="DS104" s="189"/>
      <c r="DT104" s="183">
        <f t="shared" ref="DT104:DT113" si="580">DE104</f>
        <v>0</v>
      </c>
      <c r="DU104" s="187">
        <f t="shared" ref="DU104:DU113" si="581">DF104</f>
        <v>0</v>
      </c>
      <c r="DV104" s="187">
        <f t="shared" ref="DV104:DV113" si="582">DG104</f>
        <v>0</v>
      </c>
      <c r="DW104" s="187">
        <f t="shared" ref="DW104:DW113" si="583">DH104</f>
        <v>0</v>
      </c>
      <c r="DX104" s="187">
        <f t="shared" ref="DX104:DX113" si="584">DI104</f>
        <v>0</v>
      </c>
      <c r="DY104" s="187">
        <f t="shared" ref="DY104:DY113" si="585">DJ104</f>
        <v>0</v>
      </c>
      <c r="DZ104" s="187">
        <f t="shared" ref="DZ104:DZ113" si="586">DK104</f>
        <v>0</v>
      </c>
      <c r="EA104" s="187">
        <f t="shared" ref="EA104:EA113" si="587">DL104</f>
        <v>0</v>
      </c>
      <c r="EB104" s="184"/>
      <c r="EC104" s="189"/>
      <c r="ED104" s="189"/>
      <c r="EE104" s="189"/>
      <c r="EF104" s="189"/>
      <c r="EG104" s="189"/>
      <c r="EH104" s="189"/>
      <c r="EI104" s="183">
        <f t="shared" ref="EI104:EI113" si="588">DT104</f>
        <v>0</v>
      </c>
      <c r="EJ104" s="187">
        <f t="shared" ref="EJ104:EJ113" si="589">DU104</f>
        <v>0</v>
      </c>
      <c r="EK104" s="187">
        <f t="shared" ref="EK104:EK113" si="590">DV104</f>
        <v>0</v>
      </c>
      <c r="EL104" s="187">
        <f t="shared" ref="EL104:EL113" si="591">DW104</f>
        <v>0</v>
      </c>
      <c r="EM104" s="187">
        <f t="shared" ref="EM104:EM113" si="592">DX104</f>
        <v>0</v>
      </c>
      <c r="EN104" s="187">
        <f t="shared" ref="EN104:EN113" si="593">DY104</f>
        <v>0</v>
      </c>
      <c r="EO104" s="187">
        <f t="shared" ref="EO104:EO113" si="594">DZ104</f>
        <v>0</v>
      </c>
      <c r="EP104" s="187">
        <f t="shared" ref="EP104:EP113" si="595">EA104</f>
        <v>0</v>
      </c>
      <c r="EQ104" s="187">
        <f t="shared" ref="EQ104:EQ113" si="596">EB104</f>
        <v>0</v>
      </c>
      <c r="ER104" s="184"/>
      <c r="ES104" s="189"/>
      <c r="ET104" s="189"/>
      <c r="EU104" s="189"/>
      <c r="EV104" s="189"/>
      <c r="EW104" s="189"/>
      <c r="EX104" s="183">
        <f t="shared" ref="EX104:FG104" si="597">EI104</f>
        <v>0</v>
      </c>
      <c r="EY104" s="187">
        <f t="shared" si="597"/>
        <v>0</v>
      </c>
      <c r="EZ104" s="187">
        <f t="shared" si="597"/>
        <v>0</v>
      </c>
      <c r="FA104" s="187">
        <f t="shared" si="597"/>
        <v>0</v>
      </c>
      <c r="FB104" s="187">
        <f t="shared" si="597"/>
        <v>0</v>
      </c>
      <c r="FC104" s="187">
        <f t="shared" si="597"/>
        <v>0</v>
      </c>
      <c r="FD104" s="187">
        <f t="shared" si="597"/>
        <v>0</v>
      </c>
      <c r="FE104" s="187">
        <f t="shared" si="597"/>
        <v>0</v>
      </c>
      <c r="FF104" s="187">
        <f t="shared" si="597"/>
        <v>0</v>
      </c>
      <c r="FG104" s="187">
        <f t="shared" si="597"/>
        <v>0</v>
      </c>
      <c r="FH104" s="184"/>
      <c r="FI104" s="189"/>
      <c r="FJ104" s="189"/>
      <c r="FK104" s="189"/>
    </row>
    <row r="105" spans="1:168" x14ac:dyDescent="0.2">
      <c r="B105" s="6">
        <v>2</v>
      </c>
      <c r="C105" s="208" t="str">
        <f>IF('General Information'!D66="","",'General Information'!D66)</f>
        <v/>
      </c>
      <c r="E105" s="190">
        <f>'General Information'!F66</f>
        <v>0</v>
      </c>
      <c r="F105" s="189"/>
      <c r="G105" s="189"/>
      <c r="H105" s="189"/>
      <c r="I105" s="570"/>
      <c r="J105" s="570"/>
      <c r="K105" s="189"/>
      <c r="L105" s="189"/>
      <c r="M105" s="189"/>
      <c r="N105" s="189"/>
      <c r="O105" s="189"/>
      <c r="P105" s="189"/>
      <c r="Q105" s="189"/>
      <c r="R105" s="189"/>
      <c r="S105" s="190">
        <f>'General Information'!F66</f>
        <v>0</v>
      </c>
      <c r="T105" s="185"/>
      <c r="U105" s="189"/>
      <c r="V105" s="189"/>
      <c r="W105" s="570"/>
      <c r="X105" s="570"/>
      <c r="Y105" s="189"/>
      <c r="Z105" s="189"/>
      <c r="AA105" s="189"/>
      <c r="AB105" s="189"/>
      <c r="AC105" s="189"/>
      <c r="AD105" s="189"/>
      <c r="AE105" s="189"/>
      <c r="AF105" s="189"/>
      <c r="AG105" s="189"/>
      <c r="AH105" s="190">
        <f t="shared" si="553"/>
        <v>0</v>
      </c>
      <c r="AI105" s="188">
        <f t="shared" si="554"/>
        <v>0</v>
      </c>
      <c r="AJ105" s="185"/>
      <c r="AK105" s="189"/>
      <c r="AL105" s="189"/>
      <c r="AM105" s="570"/>
      <c r="AN105" s="189"/>
      <c r="AO105" s="189"/>
      <c r="AP105" s="189"/>
      <c r="AQ105" s="189"/>
      <c r="AR105" s="189"/>
      <c r="AS105" s="189"/>
      <c r="AT105" s="189"/>
      <c r="AU105" s="189"/>
      <c r="AV105" s="189"/>
      <c r="AW105" s="190">
        <f t="shared" si="555"/>
        <v>0</v>
      </c>
      <c r="AX105" s="188">
        <f t="shared" si="556"/>
        <v>0</v>
      </c>
      <c r="AY105" s="188">
        <f t="shared" si="557"/>
        <v>0</v>
      </c>
      <c r="AZ105" s="185"/>
      <c r="BA105" s="189"/>
      <c r="BB105" s="570"/>
      <c r="BC105" s="189"/>
      <c r="BD105" s="189"/>
      <c r="BE105" s="189"/>
      <c r="BF105" s="189"/>
      <c r="BG105" s="189"/>
      <c r="BH105" s="189"/>
      <c r="BI105" s="189"/>
      <c r="BJ105" s="189"/>
      <c r="BK105" s="189"/>
      <c r="BL105" s="190">
        <f t="shared" si="558"/>
        <v>0</v>
      </c>
      <c r="BM105" s="188">
        <f t="shared" si="559"/>
        <v>0</v>
      </c>
      <c r="BN105" s="188">
        <f t="shared" si="560"/>
        <v>0</v>
      </c>
      <c r="BO105" s="188">
        <f t="shared" si="561"/>
        <v>0</v>
      </c>
      <c r="BP105" s="185"/>
      <c r="BQ105" s="570"/>
      <c r="BR105" s="189"/>
      <c r="BS105" s="189"/>
      <c r="BT105" s="189"/>
      <c r="BU105" s="189"/>
      <c r="BV105" s="189"/>
      <c r="BW105" s="189"/>
      <c r="BX105" s="189"/>
      <c r="BY105" s="189"/>
      <c r="BZ105" s="189"/>
      <c r="CA105" s="190">
        <f t="shared" si="562"/>
        <v>0</v>
      </c>
      <c r="CB105" s="188">
        <f t="shared" si="563"/>
        <v>0</v>
      </c>
      <c r="CC105" s="188">
        <f t="shared" si="564"/>
        <v>0</v>
      </c>
      <c r="CD105" s="188">
        <f t="shared" si="565"/>
        <v>0</v>
      </c>
      <c r="CE105" s="188">
        <f t="shared" si="566"/>
        <v>0</v>
      </c>
      <c r="CF105" s="185"/>
      <c r="CG105" s="189"/>
      <c r="CH105" s="189"/>
      <c r="CI105" s="189"/>
      <c r="CJ105" s="189"/>
      <c r="CK105" s="189"/>
      <c r="CL105" s="189"/>
      <c r="CM105" s="189"/>
      <c r="CN105" s="189"/>
      <c r="CO105" s="189"/>
      <c r="CP105" s="190">
        <f t="shared" si="567"/>
        <v>0</v>
      </c>
      <c r="CQ105" s="188">
        <f t="shared" si="568"/>
        <v>0</v>
      </c>
      <c r="CR105" s="188">
        <f t="shared" si="569"/>
        <v>0</v>
      </c>
      <c r="CS105" s="188">
        <f t="shared" si="570"/>
        <v>0</v>
      </c>
      <c r="CT105" s="188">
        <f t="shared" si="571"/>
        <v>0</v>
      </c>
      <c r="CU105" s="188">
        <f t="shared" si="572"/>
        <v>0</v>
      </c>
      <c r="CV105" s="185"/>
      <c r="CW105" s="189"/>
      <c r="CX105" s="189"/>
      <c r="CY105" s="189"/>
      <c r="CZ105" s="189"/>
      <c r="DA105" s="189"/>
      <c r="DB105" s="189"/>
      <c r="DC105" s="189"/>
      <c r="DD105" s="189"/>
      <c r="DE105" s="190">
        <f t="shared" si="573"/>
        <v>0</v>
      </c>
      <c r="DF105" s="188">
        <f t="shared" si="574"/>
        <v>0</v>
      </c>
      <c r="DG105" s="188">
        <f t="shared" si="575"/>
        <v>0</v>
      </c>
      <c r="DH105" s="188">
        <f t="shared" si="576"/>
        <v>0</v>
      </c>
      <c r="DI105" s="188">
        <f t="shared" si="577"/>
        <v>0</v>
      </c>
      <c r="DJ105" s="188">
        <f t="shared" si="578"/>
        <v>0</v>
      </c>
      <c r="DK105" s="188">
        <f t="shared" si="579"/>
        <v>0</v>
      </c>
      <c r="DL105" s="185"/>
      <c r="DM105" s="189"/>
      <c r="DN105" s="189"/>
      <c r="DO105" s="189"/>
      <c r="DP105" s="189"/>
      <c r="DQ105" s="189"/>
      <c r="DR105" s="189"/>
      <c r="DS105" s="189"/>
      <c r="DT105" s="190">
        <f t="shared" si="580"/>
        <v>0</v>
      </c>
      <c r="DU105" s="188">
        <f t="shared" si="581"/>
        <v>0</v>
      </c>
      <c r="DV105" s="188">
        <f t="shared" si="582"/>
        <v>0</v>
      </c>
      <c r="DW105" s="188">
        <f t="shared" si="583"/>
        <v>0</v>
      </c>
      <c r="DX105" s="188">
        <f t="shared" si="584"/>
        <v>0</v>
      </c>
      <c r="DY105" s="188">
        <f t="shared" si="585"/>
        <v>0</v>
      </c>
      <c r="DZ105" s="188">
        <f t="shared" si="586"/>
        <v>0</v>
      </c>
      <c r="EA105" s="188">
        <f t="shared" si="587"/>
        <v>0</v>
      </c>
      <c r="EB105" s="185"/>
      <c r="EC105" s="189"/>
      <c r="ED105" s="189"/>
      <c r="EE105" s="189"/>
      <c r="EF105" s="189"/>
      <c r="EG105" s="189"/>
      <c r="EH105" s="189"/>
      <c r="EI105" s="190">
        <f t="shared" si="588"/>
        <v>0</v>
      </c>
      <c r="EJ105" s="188">
        <f t="shared" si="589"/>
        <v>0</v>
      </c>
      <c r="EK105" s="188">
        <f t="shared" si="590"/>
        <v>0</v>
      </c>
      <c r="EL105" s="188">
        <f t="shared" si="591"/>
        <v>0</v>
      </c>
      <c r="EM105" s="188">
        <f t="shared" si="592"/>
        <v>0</v>
      </c>
      <c r="EN105" s="188">
        <f t="shared" si="593"/>
        <v>0</v>
      </c>
      <c r="EO105" s="188">
        <f t="shared" si="594"/>
        <v>0</v>
      </c>
      <c r="EP105" s="188">
        <f t="shared" si="595"/>
        <v>0</v>
      </c>
      <c r="EQ105" s="188">
        <f t="shared" si="596"/>
        <v>0</v>
      </c>
      <c r="ER105" s="185"/>
      <c r="ES105" s="189"/>
      <c r="ET105" s="189"/>
      <c r="EU105" s="189"/>
      <c r="EV105" s="189"/>
      <c r="EW105" s="189"/>
      <c r="EX105" s="190">
        <f t="shared" ref="EX105:EX113" si="598">EI105</f>
        <v>0</v>
      </c>
      <c r="EY105" s="188">
        <f t="shared" ref="EY105:EY113" si="599">EJ105</f>
        <v>0</v>
      </c>
      <c r="EZ105" s="188">
        <f t="shared" ref="EZ105:EZ113" si="600">EK105</f>
        <v>0</v>
      </c>
      <c r="FA105" s="188">
        <f t="shared" ref="FA105:FA113" si="601">EL105</f>
        <v>0</v>
      </c>
      <c r="FB105" s="188">
        <f t="shared" ref="FB105:FB113" si="602">EM105</f>
        <v>0</v>
      </c>
      <c r="FC105" s="188">
        <f t="shared" ref="FC105:FC113" si="603">EN105</f>
        <v>0</v>
      </c>
      <c r="FD105" s="188">
        <f t="shared" ref="FD105:FD113" si="604">EO105</f>
        <v>0</v>
      </c>
      <c r="FE105" s="188">
        <f t="shared" ref="FE105:FE113" si="605">EP105</f>
        <v>0</v>
      </c>
      <c r="FF105" s="188">
        <f t="shared" ref="FF105:FF113" si="606">EQ105</f>
        <v>0</v>
      </c>
      <c r="FG105" s="188">
        <f t="shared" ref="FG105:FG113" si="607">ER105</f>
        <v>0</v>
      </c>
      <c r="FH105" s="185"/>
      <c r="FI105" s="189"/>
      <c r="FJ105" s="189"/>
      <c r="FK105" s="189"/>
    </row>
    <row r="106" spans="1:168" x14ac:dyDescent="0.2">
      <c r="B106" s="6">
        <v>3</v>
      </c>
      <c r="C106" s="208" t="str">
        <f>IF('General Information'!D67="","",'General Information'!D67)</f>
        <v/>
      </c>
      <c r="E106" s="190">
        <f>'General Information'!F67</f>
        <v>0</v>
      </c>
      <c r="F106" s="189"/>
      <c r="G106" s="189"/>
      <c r="H106" s="189"/>
      <c r="I106" s="570"/>
      <c r="J106" s="570"/>
      <c r="K106" s="189"/>
      <c r="L106" s="189"/>
      <c r="M106" s="189"/>
      <c r="N106" s="189"/>
      <c r="O106" s="189"/>
      <c r="P106" s="189"/>
      <c r="Q106" s="189"/>
      <c r="R106" s="189"/>
      <c r="S106" s="190">
        <f>'General Information'!F67</f>
        <v>0</v>
      </c>
      <c r="T106" s="185"/>
      <c r="U106" s="189"/>
      <c r="V106" s="189"/>
      <c r="W106" s="570"/>
      <c r="X106" s="570"/>
      <c r="Y106" s="189"/>
      <c r="Z106" s="189"/>
      <c r="AA106" s="189"/>
      <c r="AB106" s="189"/>
      <c r="AC106" s="189"/>
      <c r="AD106" s="189"/>
      <c r="AE106" s="189"/>
      <c r="AF106" s="189"/>
      <c r="AG106" s="189"/>
      <c r="AH106" s="190">
        <f t="shared" si="553"/>
        <v>0</v>
      </c>
      <c r="AI106" s="188">
        <f t="shared" si="554"/>
        <v>0</v>
      </c>
      <c r="AJ106" s="185"/>
      <c r="AK106" s="189"/>
      <c r="AL106" s="189"/>
      <c r="AM106" s="570"/>
      <c r="AN106" s="189"/>
      <c r="AO106" s="189"/>
      <c r="AP106" s="189"/>
      <c r="AQ106" s="189"/>
      <c r="AR106" s="189"/>
      <c r="AS106" s="189"/>
      <c r="AT106" s="189"/>
      <c r="AU106" s="189"/>
      <c r="AV106" s="189"/>
      <c r="AW106" s="190">
        <f t="shared" si="555"/>
        <v>0</v>
      </c>
      <c r="AX106" s="188">
        <f t="shared" si="556"/>
        <v>0</v>
      </c>
      <c r="AY106" s="188">
        <f t="shared" si="557"/>
        <v>0</v>
      </c>
      <c r="AZ106" s="185"/>
      <c r="BA106" s="189"/>
      <c r="BB106" s="570"/>
      <c r="BC106" s="189"/>
      <c r="BD106" s="189"/>
      <c r="BE106" s="189"/>
      <c r="BF106" s="189"/>
      <c r="BG106" s="189"/>
      <c r="BH106" s="189"/>
      <c r="BI106" s="189"/>
      <c r="BJ106" s="189"/>
      <c r="BK106" s="189"/>
      <c r="BL106" s="190">
        <f t="shared" si="558"/>
        <v>0</v>
      </c>
      <c r="BM106" s="188">
        <f t="shared" si="559"/>
        <v>0</v>
      </c>
      <c r="BN106" s="188">
        <f t="shared" si="560"/>
        <v>0</v>
      </c>
      <c r="BO106" s="188">
        <f t="shared" si="561"/>
        <v>0</v>
      </c>
      <c r="BP106" s="185"/>
      <c r="BQ106" s="570"/>
      <c r="BR106" s="189"/>
      <c r="BS106" s="189"/>
      <c r="BT106" s="189"/>
      <c r="BU106" s="189"/>
      <c r="BV106" s="189"/>
      <c r="BW106" s="189"/>
      <c r="BX106" s="189"/>
      <c r="BY106" s="189"/>
      <c r="BZ106" s="189"/>
      <c r="CA106" s="190">
        <f t="shared" si="562"/>
        <v>0</v>
      </c>
      <c r="CB106" s="188">
        <f t="shared" si="563"/>
        <v>0</v>
      </c>
      <c r="CC106" s="188">
        <f t="shared" si="564"/>
        <v>0</v>
      </c>
      <c r="CD106" s="188">
        <f t="shared" si="565"/>
        <v>0</v>
      </c>
      <c r="CE106" s="188">
        <f t="shared" si="566"/>
        <v>0</v>
      </c>
      <c r="CF106" s="185"/>
      <c r="CG106" s="189"/>
      <c r="CH106" s="189"/>
      <c r="CI106" s="189"/>
      <c r="CJ106" s="189"/>
      <c r="CK106" s="189"/>
      <c r="CL106" s="189"/>
      <c r="CM106" s="189"/>
      <c r="CN106" s="189"/>
      <c r="CO106" s="189"/>
      <c r="CP106" s="190">
        <f t="shared" si="567"/>
        <v>0</v>
      </c>
      <c r="CQ106" s="188">
        <f t="shared" si="568"/>
        <v>0</v>
      </c>
      <c r="CR106" s="188">
        <f t="shared" si="569"/>
        <v>0</v>
      </c>
      <c r="CS106" s="188">
        <f t="shared" si="570"/>
        <v>0</v>
      </c>
      <c r="CT106" s="188">
        <f t="shared" si="571"/>
        <v>0</v>
      </c>
      <c r="CU106" s="188">
        <f t="shared" si="572"/>
        <v>0</v>
      </c>
      <c r="CV106" s="185"/>
      <c r="CW106" s="189"/>
      <c r="CX106" s="189"/>
      <c r="CY106" s="189"/>
      <c r="CZ106" s="189"/>
      <c r="DA106" s="189"/>
      <c r="DB106" s="189"/>
      <c r="DC106" s="189"/>
      <c r="DD106" s="189"/>
      <c r="DE106" s="190">
        <f t="shared" si="573"/>
        <v>0</v>
      </c>
      <c r="DF106" s="188">
        <f t="shared" si="574"/>
        <v>0</v>
      </c>
      <c r="DG106" s="188">
        <f t="shared" si="575"/>
        <v>0</v>
      </c>
      <c r="DH106" s="188">
        <f t="shared" si="576"/>
        <v>0</v>
      </c>
      <c r="DI106" s="188">
        <f t="shared" si="577"/>
        <v>0</v>
      </c>
      <c r="DJ106" s="188">
        <f t="shared" si="578"/>
        <v>0</v>
      </c>
      <c r="DK106" s="188">
        <f t="shared" si="579"/>
        <v>0</v>
      </c>
      <c r="DL106" s="185"/>
      <c r="DM106" s="189"/>
      <c r="DN106" s="189"/>
      <c r="DO106" s="189"/>
      <c r="DP106" s="189"/>
      <c r="DQ106" s="189"/>
      <c r="DR106" s="189"/>
      <c r="DS106" s="189"/>
      <c r="DT106" s="190">
        <f t="shared" si="580"/>
        <v>0</v>
      </c>
      <c r="DU106" s="188">
        <f t="shared" si="581"/>
        <v>0</v>
      </c>
      <c r="DV106" s="188">
        <f t="shared" si="582"/>
        <v>0</v>
      </c>
      <c r="DW106" s="188">
        <f t="shared" si="583"/>
        <v>0</v>
      </c>
      <c r="DX106" s="188">
        <f t="shared" si="584"/>
        <v>0</v>
      </c>
      <c r="DY106" s="188">
        <f t="shared" si="585"/>
        <v>0</v>
      </c>
      <c r="DZ106" s="188">
        <f t="shared" si="586"/>
        <v>0</v>
      </c>
      <c r="EA106" s="188">
        <f t="shared" si="587"/>
        <v>0</v>
      </c>
      <c r="EB106" s="185"/>
      <c r="EC106" s="189"/>
      <c r="ED106" s="189"/>
      <c r="EE106" s="189"/>
      <c r="EF106" s="189"/>
      <c r="EG106" s="189"/>
      <c r="EH106" s="189"/>
      <c r="EI106" s="190">
        <f t="shared" si="588"/>
        <v>0</v>
      </c>
      <c r="EJ106" s="188">
        <f t="shared" si="589"/>
        <v>0</v>
      </c>
      <c r="EK106" s="188">
        <f t="shared" si="590"/>
        <v>0</v>
      </c>
      <c r="EL106" s="188">
        <f t="shared" si="591"/>
        <v>0</v>
      </c>
      <c r="EM106" s="188">
        <f t="shared" si="592"/>
        <v>0</v>
      </c>
      <c r="EN106" s="188">
        <f t="shared" si="593"/>
        <v>0</v>
      </c>
      <c r="EO106" s="188">
        <f t="shared" si="594"/>
        <v>0</v>
      </c>
      <c r="EP106" s="188">
        <f t="shared" si="595"/>
        <v>0</v>
      </c>
      <c r="EQ106" s="188">
        <f t="shared" si="596"/>
        <v>0</v>
      </c>
      <c r="ER106" s="185"/>
      <c r="ES106" s="189"/>
      <c r="ET106" s="189"/>
      <c r="EU106" s="189"/>
      <c r="EV106" s="189"/>
      <c r="EW106" s="189"/>
      <c r="EX106" s="190">
        <f t="shared" si="598"/>
        <v>0</v>
      </c>
      <c r="EY106" s="188">
        <f t="shared" si="599"/>
        <v>0</v>
      </c>
      <c r="EZ106" s="188">
        <f t="shared" si="600"/>
        <v>0</v>
      </c>
      <c r="FA106" s="188">
        <f t="shared" si="601"/>
        <v>0</v>
      </c>
      <c r="FB106" s="188">
        <f t="shared" si="602"/>
        <v>0</v>
      </c>
      <c r="FC106" s="188">
        <f t="shared" si="603"/>
        <v>0</v>
      </c>
      <c r="FD106" s="188">
        <f t="shared" si="604"/>
        <v>0</v>
      </c>
      <c r="FE106" s="188">
        <f t="shared" si="605"/>
        <v>0</v>
      </c>
      <c r="FF106" s="188">
        <f t="shared" si="606"/>
        <v>0</v>
      </c>
      <c r="FG106" s="188">
        <f t="shared" si="607"/>
        <v>0</v>
      </c>
      <c r="FH106" s="185"/>
      <c r="FI106" s="189"/>
      <c r="FJ106" s="189"/>
      <c r="FK106" s="189"/>
    </row>
    <row r="107" spans="1:168" x14ac:dyDescent="0.2">
      <c r="B107" s="6">
        <v>4</v>
      </c>
      <c r="C107" s="208" t="str">
        <f>IF('General Information'!D68="","",'General Information'!D68)</f>
        <v/>
      </c>
      <c r="E107" s="190">
        <f>'General Information'!F68</f>
        <v>0</v>
      </c>
      <c r="F107" s="189"/>
      <c r="G107" s="189"/>
      <c r="H107" s="189"/>
      <c r="I107" s="570"/>
      <c r="J107" s="570"/>
      <c r="K107" s="189"/>
      <c r="L107" s="189"/>
      <c r="M107" s="189"/>
      <c r="N107" s="189"/>
      <c r="O107" s="189"/>
      <c r="P107" s="189"/>
      <c r="Q107" s="189"/>
      <c r="R107" s="189"/>
      <c r="S107" s="190">
        <f>'General Information'!F68</f>
        <v>0</v>
      </c>
      <c r="T107" s="185"/>
      <c r="U107" s="189"/>
      <c r="V107" s="189"/>
      <c r="W107" s="570"/>
      <c r="X107" s="570"/>
      <c r="Y107" s="189"/>
      <c r="Z107" s="189"/>
      <c r="AA107" s="189"/>
      <c r="AB107" s="189"/>
      <c r="AC107" s="189"/>
      <c r="AD107" s="189"/>
      <c r="AE107" s="189"/>
      <c r="AF107" s="189"/>
      <c r="AG107" s="189"/>
      <c r="AH107" s="190">
        <f t="shared" si="553"/>
        <v>0</v>
      </c>
      <c r="AI107" s="188">
        <f t="shared" si="554"/>
        <v>0</v>
      </c>
      <c r="AJ107" s="185"/>
      <c r="AK107" s="189"/>
      <c r="AL107" s="189"/>
      <c r="AM107" s="570"/>
      <c r="AN107" s="189"/>
      <c r="AO107" s="189"/>
      <c r="AP107" s="189"/>
      <c r="AQ107" s="189"/>
      <c r="AR107" s="189"/>
      <c r="AS107" s="189"/>
      <c r="AT107" s="189"/>
      <c r="AU107" s="189"/>
      <c r="AV107" s="189"/>
      <c r="AW107" s="190">
        <f t="shared" si="555"/>
        <v>0</v>
      </c>
      <c r="AX107" s="188">
        <f t="shared" si="556"/>
        <v>0</v>
      </c>
      <c r="AY107" s="188">
        <f t="shared" si="557"/>
        <v>0</v>
      </c>
      <c r="AZ107" s="185"/>
      <c r="BA107" s="189"/>
      <c r="BB107" s="570"/>
      <c r="BC107" s="189"/>
      <c r="BD107" s="189"/>
      <c r="BE107" s="189"/>
      <c r="BF107" s="189"/>
      <c r="BG107" s="189"/>
      <c r="BH107" s="189"/>
      <c r="BI107" s="189"/>
      <c r="BJ107" s="189"/>
      <c r="BK107" s="189"/>
      <c r="BL107" s="190">
        <f t="shared" si="558"/>
        <v>0</v>
      </c>
      <c r="BM107" s="188">
        <f t="shared" si="559"/>
        <v>0</v>
      </c>
      <c r="BN107" s="188">
        <f t="shared" si="560"/>
        <v>0</v>
      </c>
      <c r="BO107" s="188">
        <f t="shared" si="561"/>
        <v>0</v>
      </c>
      <c r="BP107" s="185"/>
      <c r="BQ107" s="570"/>
      <c r="BR107" s="189"/>
      <c r="BS107" s="189"/>
      <c r="BT107" s="189"/>
      <c r="BU107" s="189"/>
      <c r="BV107" s="189"/>
      <c r="BW107" s="189"/>
      <c r="BX107" s="189"/>
      <c r="BY107" s="189"/>
      <c r="BZ107" s="189"/>
      <c r="CA107" s="190">
        <f t="shared" si="562"/>
        <v>0</v>
      </c>
      <c r="CB107" s="188">
        <f t="shared" si="563"/>
        <v>0</v>
      </c>
      <c r="CC107" s="188">
        <f t="shared" si="564"/>
        <v>0</v>
      </c>
      <c r="CD107" s="188">
        <f t="shared" si="565"/>
        <v>0</v>
      </c>
      <c r="CE107" s="188">
        <f t="shared" si="566"/>
        <v>0</v>
      </c>
      <c r="CF107" s="185"/>
      <c r="CG107" s="189"/>
      <c r="CH107" s="189"/>
      <c r="CI107" s="189"/>
      <c r="CJ107" s="189"/>
      <c r="CK107" s="189"/>
      <c r="CL107" s="189"/>
      <c r="CM107" s="189"/>
      <c r="CN107" s="189"/>
      <c r="CO107" s="189"/>
      <c r="CP107" s="190">
        <f t="shared" si="567"/>
        <v>0</v>
      </c>
      <c r="CQ107" s="188">
        <f t="shared" si="568"/>
        <v>0</v>
      </c>
      <c r="CR107" s="188">
        <f t="shared" si="569"/>
        <v>0</v>
      </c>
      <c r="CS107" s="188">
        <f t="shared" si="570"/>
        <v>0</v>
      </c>
      <c r="CT107" s="188">
        <f t="shared" si="571"/>
        <v>0</v>
      </c>
      <c r="CU107" s="188">
        <f t="shared" si="572"/>
        <v>0</v>
      </c>
      <c r="CV107" s="185"/>
      <c r="CW107" s="189"/>
      <c r="CX107" s="189"/>
      <c r="CY107" s="189"/>
      <c r="CZ107" s="189"/>
      <c r="DA107" s="189"/>
      <c r="DB107" s="189"/>
      <c r="DC107" s="189"/>
      <c r="DD107" s="189"/>
      <c r="DE107" s="190">
        <f t="shared" si="573"/>
        <v>0</v>
      </c>
      <c r="DF107" s="188">
        <f t="shared" si="574"/>
        <v>0</v>
      </c>
      <c r="DG107" s="188">
        <f t="shared" si="575"/>
        <v>0</v>
      </c>
      <c r="DH107" s="188">
        <f t="shared" si="576"/>
        <v>0</v>
      </c>
      <c r="DI107" s="188">
        <f t="shared" si="577"/>
        <v>0</v>
      </c>
      <c r="DJ107" s="188">
        <f t="shared" si="578"/>
        <v>0</v>
      </c>
      <c r="DK107" s="188">
        <f t="shared" si="579"/>
        <v>0</v>
      </c>
      <c r="DL107" s="185"/>
      <c r="DM107" s="189"/>
      <c r="DN107" s="189"/>
      <c r="DO107" s="189"/>
      <c r="DP107" s="189"/>
      <c r="DQ107" s="189"/>
      <c r="DR107" s="189"/>
      <c r="DS107" s="189"/>
      <c r="DT107" s="190">
        <f t="shared" si="580"/>
        <v>0</v>
      </c>
      <c r="DU107" s="188">
        <f t="shared" si="581"/>
        <v>0</v>
      </c>
      <c r="DV107" s="188">
        <f t="shared" si="582"/>
        <v>0</v>
      </c>
      <c r="DW107" s="188">
        <f t="shared" si="583"/>
        <v>0</v>
      </c>
      <c r="DX107" s="188">
        <f t="shared" si="584"/>
        <v>0</v>
      </c>
      <c r="DY107" s="188">
        <f t="shared" si="585"/>
        <v>0</v>
      </c>
      <c r="DZ107" s="188">
        <f t="shared" si="586"/>
        <v>0</v>
      </c>
      <c r="EA107" s="188">
        <f t="shared" si="587"/>
        <v>0</v>
      </c>
      <c r="EB107" s="185"/>
      <c r="EC107" s="189"/>
      <c r="ED107" s="189"/>
      <c r="EE107" s="189"/>
      <c r="EF107" s="189"/>
      <c r="EG107" s="189"/>
      <c r="EH107" s="189"/>
      <c r="EI107" s="190">
        <f t="shared" si="588"/>
        <v>0</v>
      </c>
      <c r="EJ107" s="188">
        <f t="shared" si="589"/>
        <v>0</v>
      </c>
      <c r="EK107" s="188">
        <f t="shared" si="590"/>
        <v>0</v>
      </c>
      <c r="EL107" s="188">
        <f t="shared" si="591"/>
        <v>0</v>
      </c>
      <c r="EM107" s="188">
        <f t="shared" si="592"/>
        <v>0</v>
      </c>
      <c r="EN107" s="188">
        <f t="shared" si="593"/>
        <v>0</v>
      </c>
      <c r="EO107" s="188">
        <f t="shared" si="594"/>
        <v>0</v>
      </c>
      <c r="EP107" s="188">
        <f t="shared" si="595"/>
        <v>0</v>
      </c>
      <c r="EQ107" s="188">
        <f t="shared" si="596"/>
        <v>0</v>
      </c>
      <c r="ER107" s="185"/>
      <c r="ES107" s="189"/>
      <c r="ET107" s="189"/>
      <c r="EU107" s="189"/>
      <c r="EV107" s="189"/>
      <c r="EW107" s="189"/>
      <c r="EX107" s="190">
        <f t="shared" si="598"/>
        <v>0</v>
      </c>
      <c r="EY107" s="188">
        <f t="shared" si="599"/>
        <v>0</v>
      </c>
      <c r="EZ107" s="188">
        <f t="shared" si="600"/>
        <v>0</v>
      </c>
      <c r="FA107" s="188">
        <f t="shared" si="601"/>
        <v>0</v>
      </c>
      <c r="FB107" s="188">
        <f t="shared" si="602"/>
        <v>0</v>
      </c>
      <c r="FC107" s="188">
        <f t="shared" si="603"/>
        <v>0</v>
      </c>
      <c r="FD107" s="188">
        <f t="shared" si="604"/>
        <v>0</v>
      </c>
      <c r="FE107" s="188">
        <f t="shared" si="605"/>
        <v>0</v>
      </c>
      <c r="FF107" s="188">
        <f t="shared" si="606"/>
        <v>0</v>
      </c>
      <c r="FG107" s="188">
        <f t="shared" si="607"/>
        <v>0</v>
      </c>
      <c r="FH107" s="185"/>
      <c r="FI107" s="189"/>
      <c r="FJ107" s="189"/>
      <c r="FK107" s="189"/>
    </row>
    <row r="108" spans="1:168" x14ac:dyDescent="0.2">
      <c r="B108" s="6">
        <v>5</v>
      </c>
      <c r="C108" s="208" t="str">
        <f>IF('General Information'!D69="","",'General Information'!D69)</f>
        <v/>
      </c>
      <c r="E108" s="190">
        <f>'General Information'!F69</f>
        <v>0</v>
      </c>
      <c r="F108" s="189"/>
      <c r="G108" s="189"/>
      <c r="H108" s="189"/>
      <c r="I108" s="570"/>
      <c r="J108" s="570"/>
      <c r="K108" s="189"/>
      <c r="L108" s="189"/>
      <c r="M108" s="189"/>
      <c r="N108" s="189"/>
      <c r="O108" s="189"/>
      <c r="P108" s="189"/>
      <c r="Q108" s="189"/>
      <c r="R108" s="189"/>
      <c r="S108" s="190">
        <f>'General Information'!F69</f>
        <v>0</v>
      </c>
      <c r="T108" s="186"/>
      <c r="U108" s="189"/>
      <c r="V108" s="189"/>
      <c r="W108" s="570"/>
      <c r="X108" s="570"/>
      <c r="Y108" s="189"/>
      <c r="Z108" s="189"/>
      <c r="AA108" s="189"/>
      <c r="AB108" s="189"/>
      <c r="AC108" s="189"/>
      <c r="AD108" s="189"/>
      <c r="AE108" s="189"/>
      <c r="AF108" s="189"/>
      <c r="AG108" s="189"/>
      <c r="AH108" s="190">
        <f t="shared" si="553"/>
        <v>0</v>
      </c>
      <c r="AI108" s="188">
        <f t="shared" si="554"/>
        <v>0</v>
      </c>
      <c r="AJ108" s="186"/>
      <c r="AK108" s="189"/>
      <c r="AL108" s="189"/>
      <c r="AM108" s="570"/>
      <c r="AN108" s="189"/>
      <c r="AO108" s="189"/>
      <c r="AP108" s="189"/>
      <c r="AQ108" s="189"/>
      <c r="AR108" s="189"/>
      <c r="AS108" s="189"/>
      <c r="AT108" s="189"/>
      <c r="AU108" s="189"/>
      <c r="AV108" s="189"/>
      <c r="AW108" s="190">
        <f t="shared" si="555"/>
        <v>0</v>
      </c>
      <c r="AX108" s="188">
        <f t="shared" si="556"/>
        <v>0</v>
      </c>
      <c r="AY108" s="188">
        <f t="shared" si="557"/>
        <v>0</v>
      </c>
      <c r="AZ108" s="186"/>
      <c r="BA108" s="189"/>
      <c r="BB108" s="570"/>
      <c r="BC108" s="189"/>
      <c r="BD108" s="189"/>
      <c r="BE108" s="189"/>
      <c r="BF108" s="189"/>
      <c r="BG108" s="189"/>
      <c r="BH108" s="189"/>
      <c r="BI108" s="189"/>
      <c r="BJ108" s="189"/>
      <c r="BK108" s="189"/>
      <c r="BL108" s="190">
        <f t="shared" si="558"/>
        <v>0</v>
      </c>
      <c r="BM108" s="188">
        <f t="shared" si="559"/>
        <v>0</v>
      </c>
      <c r="BN108" s="188">
        <f t="shared" si="560"/>
        <v>0</v>
      </c>
      <c r="BO108" s="188">
        <f t="shared" si="561"/>
        <v>0</v>
      </c>
      <c r="BP108" s="186"/>
      <c r="BQ108" s="570"/>
      <c r="BR108" s="189"/>
      <c r="BS108" s="189"/>
      <c r="BT108" s="189"/>
      <c r="BU108" s="189"/>
      <c r="BV108" s="189"/>
      <c r="BW108" s="189"/>
      <c r="BX108" s="189"/>
      <c r="BY108" s="189"/>
      <c r="BZ108" s="189"/>
      <c r="CA108" s="190">
        <f t="shared" si="562"/>
        <v>0</v>
      </c>
      <c r="CB108" s="188">
        <f t="shared" si="563"/>
        <v>0</v>
      </c>
      <c r="CC108" s="188">
        <f t="shared" si="564"/>
        <v>0</v>
      </c>
      <c r="CD108" s="188">
        <f t="shared" si="565"/>
        <v>0</v>
      </c>
      <c r="CE108" s="188">
        <f t="shared" si="566"/>
        <v>0</v>
      </c>
      <c r="CF108" s="186"/>
      <c r="CG108" s="189"/>
      <c r="CH108" s="189"/>
      <c r="CI108" s="189"/>
      <c r="CJ108" s="189"/>
      <c r="CK108" s="189"/>
      <c r="CL108" s="189"/>
      <c r="CM108" s="189"/>
      <c r="CN108" s="189"/>
      <c r="CO108" s="189"/>
      <c r="CP108" s="190">
        <f t="shared" si="567"/>
        <v>0</v>
      </c>
      <c r="CQ108" s="188">
        <f t="shared" si="568"/>
        <v>0</v>
      </c>
      <c r="CR108" s="188">
        <f t="shared" si="569"/>
        <v>0</v>
      </c>
      <c r="CS108" s="188">
        <f t="shared" si="570"/>
        <v>0</v>
      </c>
      <c r="CT108" s="188">
        <f t="shared" si="571"/>
        <v>0</v>
      </c>
      <c r="CU108" s="188">
        <f t="shared" si="572"/>
        <v>0</v>
      </c>
      <c r="CV108" s="186"/>
      <c r="CW108" s="189"/>
      <c r="CX108" s="189"/>
      <c r="CY108" s="189"/>
      <c r="CZ108" s="189"/>
      <c r="DA108" s="189"/>
      <c r="DB108" s="189"/>
      <c r="DC108" s="189"/>
      <c r="DD108" s="189"/>
      <c r="DE108" s="190">
        <f t="shared" si="573"/>
        <v>0</v>
      </c>
      <c r="DF108" s="188">
        <f t="shared" si="574"/>
        <v>0</v>
      </c>
      <c r="DG108" s="188">
        <f t="shared" si="575"/>
        <v>0</v>
      </c>
      <c r="DH108" s="188">
        <f t="shared" si="576"/>
        <v>0</v>
      </c>
      <c r="DI108" s="188">
        <f t="shared" si="577"/>
        <v>0</v>
      </c>
      <c r="DJ108" s="188">
        <f t="shared" si="578"/>
        <v>0</v>
      </c>
      <c r="DK108" s="188">
        <f t="shared" si="579"/>
        <v>0</v>
      </c>
      <c r="DL108" s="186"/>
      <c r="DM108" s="189"/>
      <c r="DN108" s="189"/>
      <c r="DO108" s="189"/>
      <c r="DP108" s="189"/>
      <c r="DQ108" s="189"/>
      <c r="DR108" s="189"/>
      <c r="DS108" s="189"/>
      <c r="DT108" s="190">
        <f t="shared" si="580"/>
        <v>0</v>
      </c>
      <c r="DU108" s="188">
        <f t="shared" si="581"/>
        <v>0</v>
      </c>
      <c r="DV108" s="188">
        <f t="shared" si="582"/>
        <v>0</v>
      </c>
      <c r="DW108" s="188">
        <f t="shared" si="583"/>
        <v>0</v>
      </c>
      <c r="DX108" s="188">
        <f t="shared" si="584"/>
        <v>0</v>
      </c>
      <c r="DY108" s="188">
        <f t="shared" si="585"/>
        <v>0</v>
      </c>
      <c r="DZ108" s="188">
        <f t="shared" si="586"/>
        <v>0</v>
      </c>
      <c r="EA108" s="188">
        <f t="shared" si="587"/>
        <v>0</v>
      </c>
      <c r="EB108" s="186"/>
      <c r="EC108" s="189"/>
      <c r="ED108" s="189"/>
      <c r="EE108" s="189"/>
      <c r="EF108" s="189"/>
      <c r="EG108" s="189"/>
      <c r="EH108" s="189"/>
      <c r="EI108" s="190">
        <f t="shared" si="588"/>
        <v>0</v>
      </c>
      <c r="EJ108" s="188">
        <f t="shared" si="589"/>
        <v>0</v>
      </c>
      <c r="EK108" s="188">
        <f t="shared" si="590"/>
        <v>0</v>
      </c>
      <c r="EL108" s="188">
        <f t="shared" si="591"/>
        <v>0</v>
      </c>
      <c r="EM108" s="188">
        <f t="shared" si="592"/>
        <v>0</v>
      </c>
      <c r="EN108" s="188">
        <f t="shared" si="593"/>
        <v>0</v>
      </c>
      <c r="EO108" s="188">
        <f t="shared" si="594"/>
        <v>0</v>
      </c>
      <c r="EP108" s="188">
        <f t="shared" si="595"/>
        <v>0</v>
      </c>
      <c r="EQ108" s="188">
        <f t="shared" si="596"/>
        <v>0</v>
      </c>
      <c r="ER108" s="186"/>
      <c r="ES108" s="189"/>
      <c r="ET108" s="189"/>
      <c r="EU108" s="189"/>
      <c r="EV108" s="189"/>
      <c r="EW108" s="189"/>
      <c r="EX108" s="190">
        <f t="shared" si="598"/>
        <v>0</v>
      </c>
      <c r="EY108" s="188">
        <f t="shared" si="599"/>
        <v>0</v>
      </c>
      <c r="EZ108" s="188">
        <f t="shared" si="600"/>
        <v>0</v>
      </c>
      <c r="FA108" s="188">
        <f t="shared" si="601"/>
        <v>0</v>
      </c>
      <c r="FB108" s="188">
        <f t="shared" si="602"/>
        <v>0</v>
      </c>
      <c r="FC108" s="188">
        <f t="shared" si="603"/>
        <v>0</v>
      </c>
      <c r="FD108" s="188">
        <f t="shared" si="604"/>
        <v>0</v>
      </c>
      <c r="FE108" s="188">
        <f t="shared" si="605"/>
        <v>0</v>
      </c>
      <c r="FF108" s="188">
        <f t="shared" si="606"/>
        <v>0</v>
      </c>
      <c r="FG108" s="188">
        <f t="shared" si="607"/>
        <v>0</v>
      </c>
      <c r="FH108" s="186"/>
      <c r="FI108" s="189"/>
      <c r="FJ108" s="189"/>
      <c r="FK108" s="189"/>
    </row>
    <row r="109" spans="1:168" ht="15" customHeight="1" x14ac:dyDescent="0.2">
      <c r="B109" s="6">
        <v>6</v>
      </c>
      <c r="C109" s="208" t="str">
        <f>IF('General Information'!D70="","",'General Information'!D70)</f>
        <v/>
      </c>
      <c r="E109" s="190">
        <f>'General Information'!F70</f>
        <v>0</v>
      </c>
      <c r="F109" s="189"/>
      <c r="G109" s="189"/>
      <c r="H109" s="189"/>
      <c r="I109" s="570"/>
      <c r="J109" s="570"/>
      <c r="K109" s="189"/>
      <c r="L109" s="189"/>
      <c r="M109" s="189"/>
      <c r="N109" s="189"/>
      <c r="O109" s="189"/>
      <c r="P109" s="189"/>
      <c r="Q109" s="189"/>
      <c r="R109" s="189"/>
      <c r="S109" s="190">
        <f>'General Information'!F70</f>
        <v>0</v>
      </c>
      <c r="T109" s="186"/>
      <c r="U109" s="189"/>
      <c r="V109" s="189"/>
      <c r="W109" s="570"/>
      <c r="X109" s="570"/>
      <c r="Y109" s="189"/>
      <c r="Z109" s="189"/>
      <c r="AA109" s="189"/>
      <c r="AB109" s="189"/>
      <c r="AC109" s="189"/>
      <c r="AD109" s="189"/>
      <c r="AE109" s="189"/>
      <c r="AF109" s="189"/>
      <c r="AG109" s="189"/>
      <c r="AH109" s="190">
        <f t="shared" si="553"/>
        <v>0</v>
      </c>
      <c r="AI109" s="188">
        <f t="shared" si="554"/>
        <v>0</v>
      </c>
      <c r="AJ109" s="186"/>
      <c r="AK109" s="189"/>
      <c r="AL109" s="189"/>
      <c r="AM109" s="570"/>
      <c r="AN109" s="189"/>
      <c r="AO109" s="189"/>
      <c r="AP109" s="189"/>
      <c r="AQ109" s="189"/>
      <c r="AR109" s="189"/>
      <c r="AS109" s="189"/>
      <c r="AT109" s="189"/>
      <c r="AU109" s="189"/>
      <c r="AV109" s="189"/>
      <c r="AW109" s="190">
        <f t="shared" si="555"/>
        <v>0</v>
      </c>
      <c r="AX109" s="188">
        <f t="shared" si="556"/>
        <v>0</v>
      </c>
      <c r="AY109" s="188">
        <f t="shared" si="557"/>
        <v>0</v>
      </c>
      <c r="AZ109" s="186"/>
      <c r="BA109" s="189"/>
      <c r="BB109" s="570"/>
      <c r="BC109" s="189"/>
      <c r="BD109" s="189"/>
      <c r="BE109" s="189"/>
      <c r="BF109" s="189"/>
      <c r="BG109" s="189"/>
      <c r="BH109" s="189"/>
      <c r="BI109" s="189"/>
      <c r="BJ109" s="189"/>
      <c r="BK109" s="189"/>
      <c r="BL109" s="190">
        <f t="shared" si="558"/>
        <v>0</v>
      </c>
      <c r="BM109" s="188">
        <f t="shared" si="559"/>
        <v>0</v>
      </c>
      <c r="BN109" s="188">
        <f t="shared" si="560"/>
        <v>0</v>
      </c>
      <c r="BO109" s="188">
        <f t="shared" si="561"/>
        <v>0</v>
      </c>
      <c r="BP109" s="186"/>
      <c r="BQ109" s="570"/>
      <c r="BR109" s="189"/>
      <c r="BS109" s="189"/>
      <c r="BT109" s="189"/>
      <c r="BU109" s="189"/>
      <c r="BV109" s="189"/>
      <c r="BW109" s="189"/>
      <c r="BX109" s="189"/>
      <c r="BY109" s="189"/>
      <c r="BZ109" s="189"/>
      <c r="CA109" s="190">
        <f t="shared" si="562"/>
        <v>0</v>
      </c>
      <c r="CB109" s="188">
        <f t="shared" si="563"/>
        <v>0</v>
      </c>
      <c r="CC109" s="188">
        <f t="shared" si="564"/>
        <v>0</v>
      </c>
      <c r="CD109" s="188">
        <f t="shared" si="565"/>
        <v>0</v>
      </c>
      <c r="CE109" s="188">
        <f t="shared" si="566"/>
        <v>0</v>
      </c>
      <c r="CF109" s="186"/>
      <c r="CG109" s="189"/>
      <c r="CH109" s="189"/>
      <c r="CI109" s="189"/>
      <c r="CJ109" s="189"/>
      <c r="CK109" s="189"/>
      <c r="CL109" s="189"/>
      <c r="CM109" s="189"/>
      <c r="CN109" s="189"/>
      <c r="CO109" s="189"/>
      <c r="CP109" s="190">
        <f t="shared" si="567"/>
        <v>0</v>
      </c>
      <c r="CQ109" s="188">
        <f t="shared" si="568"/>
        <v>0</v>
      </c>
      <c r="CR109" s="188">
        <f t="shared" si="569"/>
        <v>0</v>
      </c>
      <c r="CS109" s="188">
        <f t="shared" si="570"/>
        <v>0</v>
      </c>
      <c r="CT109" s="188">
        <f t="shared" si="571"/>
        <v>0</v>
      </c>
      <c r="CU109" s="188">
        <f t="shared" si="572"/>
        <v>0</v>
      </c>
      <c r="CV109" s="186"/>
      <c r="CW109" s="189"/>
      <c r="CX109" s="189"/>
      <c r="CY109" s="189"/>
      <c r="CZ109" s="189"/>
      <c r="DA109" s="189"/>
      <c r="DB109" s="189"/>
      <c r="DC109" s="189"/>
      <c r="DD109" s="189"/>
      <c r="DE109" s="190">
        <f t="shared" si="573"/>
        <v>0</v>
      </c>
      <c r="DF109" s="188">
        <f t="shared" si="574"/>
        <v>0</v>
      </c>
      <c r="DG109" s="188">
        <f t="shared" si="575"/>
        <v>0</v>
      </c>
      <c r="DH109" s="188">
        <f t="shared" si="576"/>
        <v>0</v>
      </c>
      <c r="DI109" s="188">
        <f t="shared" si="577"/>
        <v>0</v>
      </c>
      <c r="DJ109" s="188">
        <f t="shared" si="578"/>
        <v>0</v>
      </c>
      <c r="DK109" s="188">
        <f t="shared" si="579"/>
        <v>0</v>
      </c>
      <c r="DL109" s="186"/>
      <c r="DM109" s="189"/>
      <c r="DN109" s="189"/>
      <c r="DO109" s="189"/>
      <c r="DP109" s="189"/>
      <c r="DQ109" s="189"/>
      <c r="DR109" s="189"/>
      <c r="DS109" s="189"/>
      <c r="DT109" s="190">
        <f t="shared" si="580"/>
        <v>0</v>
      </c>
      <c r="DU109" s="188">
        <f t="shared" si="581"/>
        <v>0</v>
      </c>
      <c r="DV109" s="188">
        <f t="shared" si="582"/>
        <v>0</v>
      </c>
      <c r="DW109" s="188">
        <f t="shared" si="583"/>
        <v>0</v>
      </c>
      <c r="DX109" s="188">
        <f t="shared" si="584"/>
        <v>0</v>
      </c>
      <c r="DY109" s="188">
        <f t="shared" si="585"/>
        <v>0</v>
      </c>
      <c r="DZ109" s="188">
        <f t="shared" si="586"/>
        <v>0</v>
      </c>
      <c r="EA109" s="188">
        <f t="shared" si="587"/>
        <v>0</v>
      </c>
      <c r="EB109" s="186"/>
      <c r="EC109" s="189"/>
      <c r="ED109" s="189"/>
      <c r="EE109" s="189"/>
      <c r="EF109" s="189"/>
      <c r="EG109" s="189"/>
      <c r="EH109" s="189"/>
      <c r="EI109" s="190">
        <f t="shared" si="588"/>
        <v>0</v>
      </c>
      <c r="EJ109" s="188">
        <f t="shared" si="589"/>
        <v>0</v>
      </c>
      <c r="EK109" s="188">
        <f t="shared" si="590"/>
        <v>0</v>
      </c>
      <c r="EL109" s="188">
        <f t="shared" si="591"/>
        <v>0</v>
      </c>
      <c r="EM109" s="188">
        <f t="shared" si="592"/>
        <v>0</v>
      </c>
      <c r="EN109" s="188">
        <f t="shared" si="593"/>
        <v>0</v>
      </c>
      <c r="EO109" s="188">
        <f t="shared" si="594"/>
        <v>0</v>
      </c>
      <c r="EP109" s="188">
        <f t="shared" si="595"/>
        <v>0</v>
      </c>
      <c r="EQ109" s="188">
        <f t="shared" si="596"/>
        <v>0</v>
      </c>
      <c r="ER109" s="186"/>
      <c r="ES109" s="189"/>
      <c r="ET109" s="189"/>
      <c r="EU109" s="189"/>
      <c r="EV109" s="189"/>
      <c r="EW109" s="189"/>
      <c r="EX109" s="190">
        <f t="shared" si="598"/>
        <v>0</v>
      </c>
      <c r="EY109" s="188">
        <f t="shared" si="599"/>
        <v>0</v>
      </c>
      <c r="EZ109" s="188">
        <f t="shared" si="600"/>
        <v>0</v>
      </c>
      <c r="FA109" s="188">
        <f t="shared" si="601"/>
        <v>0</v>
      </c>
      <c r="FB109" s="188">
        <f t="shared" si="602"/>
        <v>0</v>
      </c>
      <c r="FC109" s="188">
        <f t="shared" si="603"/>
        <v>0</v>
      </c>
      <c r="FD109" s="188">
        <f t="shared" si="604"/>
        <v>0</v>
      </c>
      <c r="FE109" s="188">
        <f t="shared" si="605"/>
        <v>0</v>
      </c>
      <c r="FF109" s="188">
        <f t="shared" si="606"/>
        <v>0</v>
      </c>
      <c r="FG109" s="188">
        <f t="shared" si="607"/>
        <v>0</v>
      </c>
      <c r="FH109" s="186"/>
      <c r="FI109" s="189"/>
      <c r="FJ109" s="189"/>
      <c r="FK109" s="189"/>
    </row>
    <row r="110" spans="1:168" ht="15" customHeight="1" x14ac:dyDescent="0.2">
      <c r="B110" s="6">
        <v>7</v>
      </c>
      <c r="C110" s="208" t="str">
        <f>IF('General Information'!D71="","",'General Information'!D71)</f>
        <v/>
      </c>
      <c r="E110" s="190">
        <f>'General Information'!F71</f>
        <v>0</v>
      </c>
      <c r="F110" s="189"/>
      <c r="G110" s="189"/>
      <c r="H110" s="189"/>
      <c r="I110" s="570"/>
      <c r="J110" s="570"/>
      <c r="K110" s="189"/>
      <c r="L110" s="189"/>
      <c r="M110" s="189"/>
      <c r="N110" s="189"/>
      <c r="O110" s="189"/>
      <c r="P110" s="189"/>
      <c r="Q110" s="189"/>
      <c r="R110" s="189"/>
      <c r="S110" s="190">
        <f>'General Information'!F71</f>
        <v>0</v>
      </c>
      <c r="T110" s="186"/>
      <c r="U110" s="189"/>
      <c r="V110" s="189"/>
      <c r="W110" s="570"/>
      <c r="X110" s="570"/>
      <c r="Y110" s="189"/>
      <c r="Z110" s="189"/>
      <c r="AA110" s="189"/>
      <c r="AB110" s="189"/>
      <c r="AC110" s="189"/>
      <c r="AD110" s="189"/>
      <c r="AE110" s="189"/>
      <c r="AF110" s="189"/>
      <c r="AG110" s="189"/>
      <c r="AH110" s="190">
        <f t="shared" si="553"/>
        <v>0</v>
      </c>
      <c r="AI110" s="188">
        <f t="shared" si="554"/>
        <v>0</v>
      </c>
      <c r="AJ110" s="186"/>
      <c r="AK110" s="189"/>
      <c r="AL110" s="189"/>
      <c r="AM110" s="570"/>
      <c r="AN110" s="189"/>
      <c r="AO110" s="189"/>
      <c r="AP110" s="189"/>
      <c r="AQ110" s="189"/>
      <c r="AR110" s="189"/>
      <c r="AS110" s="189"/>
      <c r="AT110" s="189"/>
      <c r="AU110" s="189"/>
      <c r="AV110" s="189"/>
      <c r="AW110" s="190">
        <f t="shared" si="555"/>
        <v>0</v>
      </c>
      <c r="AX110" s="188">
        <f t="shared" si="556"/>
        <v>0</v>
      </c>
      <c r="AY110" s="188">
        <f t="shared" si="557"/>
        <v>0</v>
      </c>
      <c r="AZ110" s="186"/>
      <c r="BA110" s="189"/>
      <c r="BB110" s="570"/>
      <c r="BC110" s="189"/>
      <c r="BD110" s="189"/>
      <c r="BE110" s="189"/>
      <c r="BF110" s="189"/>
      <c r="BG110" s="189"/>
      <c r="BH110" s="189"/>
      <c r="BI110" s="189"/>
      <c r="BJ110" s="189"/>
      <c r="BK110" s="189"/>
      <c r="BL110" s="190">
        <f t="shared" si="558"/>
        <v>0</v>
      </c>
      <c r="BM110" s="188">
        <f t="shared" si="559"/>
        <v>0</v>
      </c>
      <c r="BN110" s="188">
        <f t="shared" si="560"/>
        <v>0</v>
      </c>
      <c r="BO110" s="188">
        <f t="shared" si="561"/>
        <v>0</v>
      </c>
      <c r="BP110" s="186"/>
      <c r="BQ110" s="570"/>
      <c r="BR110" s="189"/>
      <c r="BS110" s="189"/>
      <c r="BT110" s="189"/>
      <c r="BU110" s="189"/>
      <c r="BV110" s="189"/>
      <c r="BW110" s="189"/>
      <c r="BX110" s="189"/>
      <c r="BY110" s="189"/>
      <c r="BZ110" s="189"/>
      <c r="CA110" s="190">
        <f t="shared" si="562"/>
        <v>0</v>
      </c>
      <c r="CB110" s="188">
        <f t="shared" si="563"/>
        <v>0</v>
      </c>
      <c r="CC110" s="188">
        <f t="shared" si="564"/>
        <v>0</v>
      </c>
      <c r="CD110" s="188">
        <f t="shared" si="565"/>
        <v>0</v>
      </c>
      <c r="CE110" s="188">
        <f t="shared" si="566"/>
        <v>0</v>
      </c>
      <c r="CF110" s="186"/>
      <c r="CG110" s="189"/>
      <c r="CH110" s="189"/>
      <c r="CI110" s="189"/>
      <c r="CJ110" s="189"/>
      <c r="CK110" s="189"/>
      <c r="CL110" s="189"/>
      <c r="CM110" s="189"/>
      <c r="CN110" s="189"/>
      <c r="CO110" s="189"/>
      <c r="CP110" s="190">
        <f t="shared" si="567"/>
        <v>0</v>
      </c>
      <c r="CQ110" s="188">
        <f t="shared" si="568"/>
        <v>0</v>
      </c>
      <c r="CR110" s="188">
        <f t="shared" si="569"/>
        <v>0</v>
      </c>
      <c r="CS110" s="188">
        <f t="shared" si="570"/>
        <v>0</v>
      </c>
      <c r="CT110" s="188">
        <f t="shared" si="571"/>
        <v>0</v>
      </c>
      <c r="CU110" s="188">
        <f t="shared" si="572"/>
        <v>0</v>
      </c>
      <c r="CV110" s="186"/>
      <c r="CW110" s="189"/>
      <c r="CX110" s="189"/>
      <c r="CY110" s="189"/>
      <c r="CZ110" s="189"/>
      <c r="DA110" s="189"/>
      <c r="DB110" s="189"/>
      <c r="DC110" s="189"/>
      <c r="DD110" s="189"/>
      <c r="DE110" s="190">
        <f t="shared" si="573"/>
        <v>0</v>
      </c>
      <c r="DF110" s="188">
        <f t="shared" si="574"/>
        <v>0</v>
      </c>
      <c r="DG110" s="188">
        <f t="shared" si="575"/>
        <v>0</v>
      </c>
      <c r="DH110" s="188">
        <f t="shared" si="576"/>
        <v>0</v>
      </c>
      <c r="DI110" s="188">
        <f t="shared" si="577"/>
        <v>0</v>
      </c>
      <c r="DJ110" s="188">
        <f t="shared" si="578"/>
        <v>0</v>
      </c>
      <c r="DK110" s="188">
        <f t="shared" si="579"/>
        <v>0</v>
      </c>
      <c r="DL110" s="186"/>
      <c r="DM110" s="189"/>
      <c r="DN110" s="189"/>
      <c r="DO110" s="189"/>
      <c r="DP110" s="189"/>
      <c r="DQ110" s="189"/>
      <c r="DR110" s="189"/>
      <c r="DS110" s="189"/>
      <c r="DT110" s="190">
        <f t="shared" si="580"/>
        <v>0</v>
      </c>
      <c r="DU110" s="188">
        <f t="shared" si="581"/>
        <v>0</v>
      </c>
      <c r="DV110" s="188">
        <f t="shared" si="582"/>
        <v>0</v>
      </c>
      <c r="DW110" s="188">
        <f t="shared" si="583"/>
        <v>0</v>
      </c>
      <c r="DX110" s="188">
        <f t="shared" si="584"/>
        <v>0</v>
      </c>
      <c r="DY110" s="188">
        <f t="shared" si="585"/>
        <v>0</v>
      </c>
      <c r="DZ110" s="188">
        <f t="shared" si="586"/>
        <v>0</v>
      </c>
      <c r="EA110" s="188">
        <f t="shared" si="587"/>
        <v>0</v>
      </c>
      <c r="EB110" s="186"/>
      <c r="EC110" s="189"/>
      <c r="ED110" s="189"/>
      <c r="EE110" s="189"/>
      <c r="EF110" s="189"/>
      <c r="EG110" s="189"/>
      <c r="EH110" s="189"/>
      <c r="EI110" s="190">
        <f t="shared" si="588"/>
        <v>0</v>
      </c>
      <c r="EJ110" s="188">
        <f t="shared" si="589"/>
        <v>0</v>
      </c>
      <c r="EK110" s="188">
        <f t="shared" si="590"/>
        <v>0</v>
      </c>
      <c r="EL110" s="188">
        <f t="shared" si="591"/>
        <v>0</v>
      </c>
      <c r="EM110" s="188">
        <f t="shared" si="592"/>
        <v>0</v>
      </c>
      <c r="EN110" s="188">
        <f t="shared" si="593"/>
        <v>0</v>
      </c>
      <c r="EO110" s="188">
        <f t="shared" si="594"/>
        <v>0</v>
      </c>
      <c r="EP110" s="188">
        <f t="shared" si="595"/>
        <v>0</v>
      </c>
      <c r="EQ110" s="188">
        <f t="shared" si="596"/>
        <v>0</v>
      </c>
      <c r="ER110" s="186"/>
      <c r="ES110" s="189"/>
      <c r="ET110" s="189"/>
      <c r="EU110" s="189"/>
      <c r="EV110" s="189"/>
      <c r="EW110" s="189"/>
      <c r="EX110" s="190">
        <f t="shared" si="598"/>
        <v>0</v>
      </c>
      <c r="EY110" s="188">
        <f t="shared" si="599"/>
        <v>0</v>
      </c>
      <c r="EZ110" s="188">
        <f t="shared" si="600"/>
        <v>0</v>
      </c>
      <c r="FA110" s="188">
        <f t="shared" si="601"/>
        <v>0</v>
      </c>
      <c r="FB110" s="188">
        <f t="shared" si="602"/>
        <v>0</v>
      </c>
      <c r="FC110" s="188">
        <f t="shared" si="603"/>
        <v>0</v>
      </c>
      <c r="FD110" s="188">
        <f t="shared" si="604"/>
        <v>0</v>
      </c>
      <c r="FE110" s="188">
        <f t="shared" si="605"/>
        <v>0</v>
      </c>
      <c r="FF110" s="188">
        <f t="shared" si="606"/>
        <v>0</v>
      </c>
      <c r="FG110" s="188">
        <f t="shared" si="607"/>
        <v>0</v>
      </c>
      <c r="FH110" s="186"/>
      <c r="FI110" s="189"/>
      <c r="FJ110" s="189"/>
      <c r="FK110" s="189"/>
    </row>
    <row r="111" spans="1:168" ht="15" customHeight="1" x14ac:dyDescent="0.2">
      <c r="B111" s="6">
        <v>8</v>
      </c>
      <c r="C111" s="208" t="str">
        <f>IF('General Information'!D72="","",'General Information'!D72)</f>
        <v/>
      </c>
      <c r="E111" s="190">
        <f>'General Information'!F72</f>
        <v>0</v>
      </c>
      <c r="F111" s="189"/>
      <c r="G111" s="189"/>
      <c r="H111" s="189"/>
      <c r="I111" s="570"/>
      <c r="J111" s="570"/>
      <c r="K111" s="189"/>
      <c r="L111" s="189"/>
      <c r="M111" s="189"/>
      <c r="N111" s="189"/>
      <c r="O111" s="189"/>
      <c r="P111" s="189"/>
      <c r="Q111" s="189"/>
      <c r="R111" s="189"/>
      <c r="S111" s="190">
        <f>'General Information'!F72</f>
        <v>0</v>
      </c>
      <c r="T111" s="186"/>
      <c r="U111" s="189"/>
      <c r="V111" s="189"/>
      <c r="W111" s="570"/>
      <c r="X111" s="570"/>
      <c r="Y111" s="189"/>
      <c r="Z111" s="189"/>
      <c r="AA111" s="189"/>
      <c r="AB111" s="189"/>
      <c r="AC111" s="189"/>
      <c r="AD111" s="189"/>
      <c r="AE111" s="189"/>
      <c r="AF111" s="189"/>
      <c r="AG111" s="189"/>
      <c r="AH111" s="190">
        <f t="shared" si="553"/>
        <v>0</v>
      </c>
      <c r="AI111" s="188">
        <f t="shared" si="554"/>
        <v>0</v>
      </c>
      <c r="AJ111" s="186"/>
      <c r="AK111" s="189"/>
      <c r="AL111" s="189"/>
      <c r="AM111" s="570"/>
      <c r="AN111" s="189"/>
      <c r="AO111" s="189"/>
      <c r="AP111" s="189"/>
      <c r="AQ111" s="189"/>
      <c r="AR111" s="189"/>
      <c r="AS111" s="189"/>
      <c r="AT111" s="189"/>
      <c r="AU111" s="189"/>
      <c r="AV111" s="189"/>
      <c r="AW111" s="190">
        <f t="shared" si="555"/>
        <v>0</v>
      </c>
      <c r="AX111" s="188">
        <f t="shared" si="556"/>
        <v>0</v>
      </c>
      <c r="AY111" s="188">
        <f t="shared" si="557"/>
        <v>0</v>
      </c>
      <c r="AZ111" s="186"/>
      <c r="BA111" s="189"/>
      <c r="BB111" s="570"/>
      <c r="BC111" s="189"/>
      <c r="BD111" s="189"/>
      <c r="BE111" s="189"/>
      <c r="BF111" s="189"/>
      <c r="BG111" s="189"/>
      <c r="BH111" s="189"/>
      <c r="BI111" s="189"/>
      <c r="BJ111" s="189"/>
      <c r="BK111" s="189"/>
      <c r="BL111" s="190">
        <f t="shared" si="558"/>
        <v>0</v>
      </c>
      <c r="BM111" s="188">
        <f t="shared" si="559"/>
        <v>0</v>
      </c>
      <c r="BN111" s="188">
        <f t="shared" si="560"/>
        <v>0</v>
      </c>
      <c r="BO111" s="188">
        <f t="shared" si="561"/>
        <v>0</v>
      </c>
      <c r="BP111" s="186"/>
      <c r="BQ111" s="570"/>
      <c r="BR111" s="189"/>
      <c r="BS111" s="189"/>
      <c r="BT111" s="189"/>
      <c r="BU111" s="189"/>
      <c r="BV111" s="189"/>
      <c r="BW111" s="189"/>
      <c r="BX111" s="189"/>
      <c r="BY111" s="189"/>
      <c r="BZ111" s="189"/>
      <c r="CA111" s="190">
        <f t="shared" si="562"/>
        <v>0</v>
      </c>
      <c r="CB111" s="188">
        <f t="shared" si="563"/>
        <v>0</v>
      </c>
      <c r="CC111" s="188">
        <f t="shared" si="564"/>
        <v>0</v>
      </c>
      <c r="CD111" s="188">
        <f t="shared" si="565"/>
        <v>0</v>
      </c>
      <c r="CE111" s="188">
        <f t="shared" si="566"/>
        <v>0</v>
      </c>
      <c r="CF111" s="186"/>
      <c r="CG111" s="189"/>
      <c r="CH111" s="189"/>
      <c r="CI111" s="189"/>
      <c r="CJ111" s="189"/>
      <c r="CK111" s="189"/>
      <c r="CL111" s="189"/>
      <c r="CM111" s="189"/>
      <c r="CN111" s="189"/>
      <c r="CO111" s="189"/>
      <c r="CP111" s="190">
        <f t="shared" si="567"/>
        <v>0</v>
      </c>
      <c r="CQ111" s="188">
        <f t="shared" si="568"/>
        <v>0</v>
      </c>
      <c r="CR111" s="188">
        <f t="shared" si="569"/>
        <v>0</v>
      </c>
      <c r="CS111" s="188">
        <f t="shared" si="570"/>
        <v>0</v>
      </c>
      <c r="CT111" s="188">
        <f t="shared" si="571"/>
        <v>0</v>
      </c>
      <c r="CU111" s="188">
        <f t="shared" si="572"/>
        <v>0</v>
      </c>
      <c r="CV111" s="186"/>
      <c r="CW111" s="189"/>
      <c r="CX111" s="189"/>
      <c r="CY111" s="189"/>
      <c r="CZ111" s="189"/>
      <c r="DA111" s="189"/>
      <c r="DB111" s="189"/>
      <c r="DC111" s="189"/>
      <c r="DD111" s="189"/>
      <c r="DE111" s="190">
        <f t="shared" si="573"/>
        <v>0</v>
      </c>
      <c r="DF111" s="188">
        <f t="shared" si="574"/>
        <v>0</v>
      </c>
      <c r="DG111" s="188">
        <f t="shared" si="575"/>
        <v>0</v>
      </c>
      <c r="DH111" s="188">
        <f t="shared" si="576"/>
        <v>0</v>
      </c>
      <c r="DI111" s="188">
        <f t="shared" si="577"/>
        <v>0</v>
      </c>
      <c r="DJ111" s="188">
        <f t="shared" si="578"/>
        <v>0</v>
      </c>
      <c r="DK111" s="188">
        <f t="shared" si="579"/>
        <v>0</v>
      </c>
      <c r="DL111" s="186"/>
      <c r="DM111" s="189"/>
      <c r="DN111" s="189"/>
      <c r="DO111" s="189"/>
      <c r="DP111" s="189"/>
      <c r="DQ111" s="189"/>
      <c r="DR111" s="189"/>
      <c r="DS111" s="189"/>
      <c r="DT111" s="190">
        <f t="shared" si="580"/>
        <v>0</v>
      </c>
      <c r="DU111" s="188">
        <f t="shared" si="581"/>
        <v>0</v>
      </c>
      <c r="DV111" s="188">
        <f t="shared" si="582"/>
        <v>0</v>
      </c>
      <c r="DW111" s="188">
        <f t="shared" si="583"/>
        <v>0</v>
      </c>
      <c r="DX111" s="188">
        <f t="shared" si="584"/>
        <v>0</v>
      </c>
      <c r="DY111" s="188">
        <f t="shared" si="585"/>
        <v>0</v>
      </c>
      <c r="DZ111" s="188">
        <f t="shared" si="586"/>
        <v>0</v>
      </c>
      <c r="EA111" s="188">
        <f t="shared" si="587"/>
        <v>0</v>
      </c>
      <c r="EB111" s="186"/>
      <c r="EC111" s="189"/>
      <c r="ED111" s="189"/>
      <c r="EE111" s="189"/>
      <c r="EF111" s="189"/>
      <c r="EG111" s="189"/>
      <c r="EH111" s="189"/>
      <c r="EI111" s="190">
        <f t="shared" si="588"/>
        <v>0</v>
      </c>
      <c r="EJ111" s="188">
        <f t="shared" si="589"/>
        <v>0</v>
      </c>
      <c r="EK111" s="188">
        <f t="shared" si="590"/>
        <v>0</v>
      </c>
      <c r="EL111" s="188">
        <f t="shared" si="591"/>
        <v>0</v>
      </c>
      <c r="EM111" s="188">
        <f t="shared" si="592"/>
        <v>0</v>
      </c>
      <c r="EN111" s="188">
        <f t="shared" si="593"/>
        <v>0</v>
      </c>
      <c r="EO111" s="188">
        <f t="shared" si="594"/>
        <v>0</v>
      </c>
      <c r="EP111" s="188">
        <f t="shared" si="595"/>
        <v>0</v>
      </c>
      <c r="EQ111" s="188">
        <f t="shared" si="596"/>
        <v>0</v>
      </c>
      <c r="ER111" s="186"/>
      <c r="ES111" s="189"/>
      <c r="ET111" s="189"/>
      <c r="EU111" s="189"/>
      <c r="EV111" s="189"/>
      <c r="EW111" s="189"/>
      <c r="EX111" s="190">
        <f t="shared" si="598"/>
        <v>0</v>
      </c>
      <c r="EY111" s="188">
        <f t="shared" si="599"/>
        <v>0</v>
      </c>
      <c r="EZ111" s="188">
        <f t="shared" si="600"/>
        <v>0</v>
      </c>
      <c r="FA111" s="188">
        <f t="shared" si="601"/>
        <v>0</v>
      </c>
      <c r="FB111" s="188">
        <f t="shared" si="602"/>
        <v>0</v>
      </c>
      <c r="FC111" s="188">
        <f t="shared" si="603"/>
        <v>0</v>
      </c>
      <c r="FD111" s="188">
        <f t="shared" si="604"/>
        <v>0</v>
      </c>
      <c r="FE111" s="188">
        <f t="shared" si="605"/>
        <v>0</v>
      </c>
      <c r="FF111" s="188">
        <f t="shared" si="606"/>
        <v>0</v>
      </c>
      <c r="FG111" s="188">
        <f t="shared" si="607"/>
        <v>0</v>
      </c>
      <c r="FH111" s="186"/>
      <c r="FI111" s="189"/>
      <c r="FJ111" s="189"/>
      <c r="FK111" s="189"/>
    </row>
    <row r="112" spans="1:168" ht="15" customHeight="1" x14ac:dyDescent="0.2">
      <c r="B112" s="6">
        <v>9</v>
      </c>
      <c r="C112" s="208" t="str">
        <f>IF('General Information'!D73="","",'General Information'!D73)</f>
        <v/>
      </c>
      <c r="E112" s="190">
        <f>'General Information'!F73</f>
        <v>0</v>
      </c>
      <c r="F112" s="189"/>
      <c r="G112" s="189"/>
      <c r="H112" s="189"/>
      <c r="I112" s="570"/>
      <c r="J112" s="570"/>
      <c r="K112" s="189"/>
      <c r="L112" s="189"/>
      <c r="M112" s="189"/>
      <c r="N112" s="189"/>
      <c r="O112" s="189"/>
      <c r="P112" s="189"/>
      <c r="Q112" s="189"/>
      <c r="R112" s="189"/>
      <c r="S112" s="190">
        <f>'General Information'!F73</f>
        <v>0</v>
      </c>
      <c r="T112" s="186"/>
      <c r="U112" s="189"/>
      <c r="V112" s="189"/>
      <c r="W112" s="570"/>
      <c r="X112" s="570"/>
      <c r="Y112" s="189"/>
      <c r="Z112" s="189"/>
      <c r="AA112" s="189"/>
      <c r="AB112" s="189"/>
      <c r="AC112" s="189"/>
      <c r="AD112" s="189"/>
      <c r="AE112" s="189"/>
      <c r="AF112" s="189"/>
      <c r="AG112" s="189"/>
      <c r="AH112" s="190">
        <f t="shared" si="553"/>
        <v>0</v>
      </c>
      <c r="AI112" s="188">
        <f t="shared" si="554"/>
        <v>0</v>
      </c>
      <c r="AJ112" s="186"/>
      <c r="AK112" s="189"/>
      <c r="AL112" s="189"/>
      <c r="AM112" s="570"/>
      <c r="AN112" s="189"/>
      <c r="AO112" s="189"/>
      <c r="AP112" s="189"/>
      <c r="AQ112" s="189"/>
      <c r="AR112" s="189"/>
      <c r="AS112" s="189"/>
      <c r="AT112" s="189"/>
      <c r="AU112" s="189"/>
      <c r="AV112" s="189"/>
      <c r="AW112" s="190">
        <f t="shared" si="555"/>
        <v>0</v>
      </c>
      <c r="AX112" s="188">
        <f t="shared" si="556"/>
        <v>0</v>
      </c>
      <c r="AY112" s="188">
        <f t="shared" si="557"/>
        <v>0</v>
      </c>
      <c r="AZ112" s="186"/>
      <c r="BA112" s="189"/>
      <c r="BB112" s="570"/>
      <c r="BC112" s="189"/>
      <c r="BD112" s="189"/>
      <c r="BE112" s="189"/>
      <c r="BF112" s="189"/>
      <c r="BG112" s="189"/>
      <c r="BH112" s="189"/>
      <c r="BI112" s="189"/>
      <c r="BJ112" s="189"/>
      <c r="BK112" s="189"/>
      <c r="BL112" s="190">
        <f t="shared" si="558"/>
        <v>0</v>
      </c>
      <c r="BM112" s="188">
        <f t="shared" si="559"/>
        <v>0</v>
      </c>
      <c r="BN112" s="188">
        <f t="shared" si="560"/>
        <v>0</v>
      </c>
      <c r="BO112" s="188">
        <f t="shared" si="561"/>
        <v>0</v>
      </c>
      <c r="BP112" s="186"/>
      <c r="BQ112" s="570"/>
      <c r="BR112" s="189"/>
      <c r="BS112" s="189"/>
      <c r="BT112" s="189"/>
      <c r="BU112" s="189"/>
      <c r="BV112" s="189"/>
      <c r="BW112" s="189"/>
      <c r="BX112" s="189"/>
      <c r="BY112" s="189"/>
      <c r="BZ112" s="189"/>
      <c r="CA112" s="190">
        <f t="shared" si="562"/>
        <v>0</v>
      </c>
      <c r="CB112" s="188">
        <f t="shared" si="563"/>
        <v>0</v>
      </c>
      <c r="CC112" s="188">
        <f t="shared" si="564"/>
        <v>0</v>
      </c>
      <c r="CD112" s="188">
        <f t="shared" si="565"/>
        <v>0</v>
      </c>
      <c r="CE112" s="188">
        <f t="shared" si="566"/>
        <v>0</v>
      </c>
      <c r="CF112" s="186"/>
      <c r="CG112" s="189"/>
      <c r="CH112" s="189"/>
      <c r="CI112" s="189"/>
      <c r="CJ112" s="189"/>
      <c r="CK112" s="189"/>
      <c r="CL112" s="189"/>
      <c r="CM112" s="189"/>
      <c r="CN112" s="189"/>
      <c r="CO112" s="189"/>
      <c r="CP112" s="190">
        <f t="shared" si="567"/>
        <v>0</v>
      </c>
      <c r="CQ112" s="188">
        <f t="shared" si="568"/>
        <v>0</v>
      </c>
      <c r="CR112" s="188">
        <f t="shared" si="569"/>
        <v>0</v>
      </c>
      <c r="CS112" s="188">
        <f t="shared" si="570"/>
        <v>0</v>
      </c>
      <c r="CT112" s="188">
        <f t="shared" si="571"/>
        <v>0</v>
      </c>
      <c r="CU112" s="188">
        <f t="shared" si="572"/>
        <v>0</v>
      </c>
      <c r="CV112" s="186"/>
      <c r="CW112" s="189"/>
      <c r="CX112" s="189"/>
      <c r="CY112" s="189"/>
      <c r="CZ112" s="189"/>
      <c r="DA112" s="189"/>
      <c r="DB112" s="189"/>
      <c r="DC112" s="189"/>
      <c r="DD112" s="189"/>
      <c r="DE112" s="190">
        <f t="shared" si="573"/>
        <v>0</v>
      </c>
      <c r="DF112" s="188">
        <f t="shared" si="574"/>
        <v>0</v>
      </c>
      <c r="DG112" s="188">
        <f t="shared" si="575"/>
        <v>0</v>
      </c>
      <c r="DH112" s="188">
        <f t="shared" si="576"/>
        <v>0</v>
      </c>
      <c r="DI112" s="188">
        <f t="shared" si="577"/>
        <v>0</v>
      </c>
      <c r="DJ112" s="188">
        <f t="shared" si="578"/>
        <v>0</v>
      </c>
      <c r="DK112" s="188">
        <f t="shared" si="579"/>
        <v>0</v>
      </c>
      <c r="DL112" s="186"/>
      <c r="DM112" s="189"/>
      <c r="DN112" s="189"/>
      <c r="DO112" s="189"/>
      <c r="DP112" s="189"/>
      <c r="DQ112" s="189"/>
      <c r="DR112" s="189"/>
      <c r="DS112" s="189"/>
      <c r="DT112" s="190">
        <f t="shared" si="580"/>
        <v>0</v>
      </c>
      <c r="DU112" s="188">
        <f t="shared" si="581"/>
        <v>0</v>
      </c>
      <c r="DV112" s="188">
        <f t="shared" si="582"/>
        <v>0</v>
      </c>
      <c r="DW112" s="188">
        <f t="shared" si="583"/>
        <v>0</v>
      </c>
      <c r="DX112" s="188">
        <f t="shared" si="584"/>
        <v>0</v>
      </c>
      <c r="DY112" s="188">
        <f t="shared" si="585"/>
        <v>0</v>
      </c>
      <c r="DZ112" s="188">
        <f t="shared" si="586"/>
        <v>0</v>
      </c>
      <c r="EA112" s="188">
        <f t="shared" si="587"/>
        <v>0</v>
      </c>
      <c r="EB112" s="186"/>
      <c r="EC112" s="189"/>
      <c r="ED112" s="189"/>
      <c r="EE112" s="189"/>
      <c r="EF112" s="189"/>
      <c r="EG112" s="189"/>
      <c r="EH112" s="189"/>
      <c r="EI112" s="190">
        <f t="shared" si="588"/>
        <v>0</v>
      </c>
      <c r="EJ112" s="188">
        <f t="shared" si="589"/>
        <v>0</v>
      </c>
      <c r="EK112" s="188">
        <f t="shared" si="590"/>
        <v>0</v>
      </c>
      <c r="EL112" s="188">
        <f t="shared" si="591"/>
        <v>0</v>
      </c>
      <c r="EM112" s="188">
        <f t="shared" si="592"/>
        <v>0</v>
      </c>
      <c r="EN112" s="188">
        <f t="shared" si="593"/>
        <v>0</v>
      </c>
      <c r="EO112" s="188">
        <f t="shared" si="594"/>
        <v>0</v>
      </c>
      <c r="EP112" s="188">
        <f t="shared" si="595"/>
        <v>0</v>
      </c>
      <c r="EQ112" s="188">
        <f t="shared" si="596"/>
        <v>0</v>
      </c>
      <c r="ER112" s="186"/>
      <c r="ES112" s="189"/>
      <c r="ET112" s="189"/>
      <c r="EU112" s="189"/>
      <c r="EV112" s="189"/>
      <c r="EW112" s="189"/>
      <c r="EX112" s="190">
        <f t="shared" si="598"/>
        <v>0</v>
      </c>
      <c r="EY112" s="188">
        <f t="shared" si="599"/>
        <v>0</v>
      </c>
      <c r="EZ112" s="188">
        <f t="shared" si="600"/>
        <v>0</v>
      </c>
      <c r="FA112" s="188">
        <f t="shared" si="601"/>
        <v>0</v>
      </c>
      <c r="FB112" s="188">
        <f t="shared" si="602"/>
        <v>0</v>
      </c>
      <c r="FC112" s="188">
        <f t="shared" si="603"/>
        <v>0</v>
      </c>
      <c r="FD112" s="188">
        <f t="shared" si="604"/>
        <v>0</v>
      </c>
      <c r="FE112" s="188">
        <f t="shared" si="605"/>
        <v>0</v>
      </c>
      <c r="FF112" s="188">
        <f t="shared" si="606"/>
        <v>0</v>
      </c>
      <c r="FG112" s="188">
        <f t="shared" si="607"/>
        <v>0</v>
      </c>
      <c r="FH112" s="186"/>
      <c r="FI112" s="189"/>
      <c r="FJ112" s="189"/>
      <c r="FK112" s="189"/>
    </row>
    <row r="113" spans="1:167" ht="15" customHeight="1" x14ac:dyDescent="0.2">
      <c r="B113" s="6">
        <v>10</v>
      </c>
      <c r="C113" s="208" t="str">
        <f>IF('General Information'!D74="","",'General Information'!D74)</f>
        <v/>
      </c>
      <c r="E113" s="190">
        <f>'General Information'!F74</f>
        <v>0</v>
      </c>
      <c r="F113" s="189"/>
      <c r="G113" s="189"/>
      <c r="H113" s="189"/>
      <c r="I113" s="570"/>
      <c r="J113" s="570"/>
      <c r="K113" s="189"/>
      <c r="L113" s="189"/>
      <c r="M113" s="189"/>
      <c r="N113" s="189"/>
      <c r="O113" s="189"/>
      <c r="P113" s="189"/>
      <c r="Q113" s="189"/>
      <c r="R113" s="189"/>
      <c r="S113" s="190">
        <f>'General Information'!F74</f>
        <v>0</v>
      </c>
      <c r="T113" s="186"/>
      <c r="U113" s="189"/>
      <c r="V113" s="189"/>
      <c r="W113" s="570"/>
      <c r="X113" s="570"/>
      <c r="Y113" s="189"/>
      <c r="Z113" s="189"/>
      <c r="AA113" s="189"/>
      <c r="AB113" s="189"/>
      <c r="AC113" s="189"/>
      <c r="AD113" s="189"/>
      <c r="AE113" s="189"/>
      <c r="AF113" s="189"/>
      <c r="AG113" s="189"/>
      <c r="AH113" s="190">
        <f t="shared" si="553"/>
        <v>0</v>
      </c>
      <c r="AI113" s="188">
        <f t="shared" si="554"/>
        <v>0</v>
      </c>
      <c r="AJ113" s="186"/>
      <c r="AK113" s="189"/>
      <c r="AL113" s="189"/>
      <c r="AM113" s="570"/>
      <c r="AN113" s="189"/>
      <c r="AO113" s="189"/>
      <c r="AP113" s="189"/>
      <c r="AQ113" s="189"/>
      <c r="AR113" s="189"/>
      <c r="AS113" s="189"/>
      <c r="AT113" s="189"/>
      <c r="AU113" s="189"/>
      <c r="AV113" s="189"/>
      <c r="AW113" s="190">
        <f t="shared" si="555"/>
        <v>0</v>
      </c>
      <c r="AX113" s="188">
        <f t="shared" si="556"/>
        <v>0</v>
      </c>
      <c r="AY113" s="188">
        <f t="shared" si="557"/>
        <v>0</v>
      </c>
      <c r="AZ113" s="186"/>
      <c r="BA113" s="189"/>
      <c r="BB113" s="570"/>
      <c r="BC113" s="189"/>
      <c r="BD113" s="189"/>
      <c r="BE113" s="189"/>
      <c r="BF113" s="189"/>
      <c r="BG113" s="189"/>
      <c r="BH113" s="189"/>
      <c r="BI113" s="189"/>
      <c r="BJ113" s="189"/>
      <c r="BK113" s="189"/>
      <c r="BL113" s="190">
        <f t="shared" si="558"/>
        <v>0</v>
      </c>
      <c r="BM113" s="188">
        <f t="shared" si="559"/>
        <v>0</v>
      </c>
      <c r="BN113" s="188">
        <f t="shared" si="560"/>
        <v>0</v>
      </c>
      <c r="BO113" s="188">
        <f t="shared" si="561"/>
        <v>0</v>
      </c>
      <c r="BP113" s="186"/>
      <c r="BQ113" s="570"/>
      <c r="BR113" s="189"/>
      <c r="BS113" s="189"/>
      <c r="BT113" s="189"/>
      <c r="BU113" s="189"/>
      <c r="BV113" s="189"/>
      <c r="BW113" s="189"/>
      <c r="BX113" s="189"/>
      <c r="BY113" s="189"/>
      <c r="BZ113" s="189"/>
      <c r="CA113" s="190">
        <f t="shared" si="562"/>
        <v>0</v>
      </c>
      <c r="CB113" s="188">
        <f t="shared" si="563"/>
        <v>0</v>
      </c>
      <c r="CC113" s="188">
        <f t="shared" si="564"/>
        <v>0</v>
      </c>
      <c r="CD113" s="188">
        <f t="shared" si="565"/>
        <v>0</v>
      </c>
      <c r="CE113" s="188">
        <f t="shared" si="566"/>
        <v>0</v>
      </c>
      <c r="CF113" s="186"/>
      <c r="CG113" s="189"/>
      <c r="CH113" s="189"/>
      <c r="CI113" s="189"/>
      <c r="CJ113" s="189"/>
      <c r="CK113" s="189"/>
      <c r="CL113" s="189"/>
      <c r="CM113" s="189"/>
      <c r="CN113" s="189"/>
      <c r="CO113" s="189"/>
      <c r="CP113" s="190">
        <f t="shared" si="567"/>
        <v>0</v>
      </c>
      <c r="CQ113" s="188">
        <f t="shared" si="568"/>
        <v>0</v>
      </c>
      <c r="CR113" s="188">
        <f t="shared" si="569"/>
        <v>0</v>
      </c>
      <c r="CS113" s="188">
        <f t="shared" si="570"/>
        <v>0</v>
      </c>
      <c r="CT113" s="188">
        <f t="shared" si="571"/>
        <v>0</v>
      </c>
      <c r="CU113" s="188">
        <f t="shared" si="572"/>
        <v>0</v>
      </c>
      <c r="CV113" s="186"/>
      <c r="CW113" s="189"/>
      <c r="CX113" s="189"/>
      <c r="CY113" s="189"/>
      <c r="CZ113" s="189"/>
      <c r="DA113" s="189"/>
      <c r="DB113" s="189"/>
      <c r="DC113" s="189"/>
      <c r="DD113" s="189"/>
      <c r="DE113" s="190">
        <f t="shared" si="573"/>
        <v>0</v>
      </c>
      <c r="DF113" s="188">
        <f t="shared" si="574"/>
        <v>0</v>
      </c>
      <c r="DG113" s="188">
        <f t="shared" si="575"/>
        <v>0</v>
      </c>
      <c r="DH113" s="188">
        <f t="shared" si="576"/>
        <v>0</v>
      </c>
      <c r="DI113" s="188">
        <f t="shared" si="577"/>
        <v>0</v>
      </c>
      <c r="DJ113" s="188">
        <f t="shared" si="578"/>
        <v>0</v>
      </c>
      <c r="DK113" s="188">
        <f t="shared" si="579"/>
        <v>0</v>
      </c>
      <c r="DL113" s="186"/>
      <c r="DM113" s="189"/>
      <c r="DN113" s="189"/>
      <c r="DO113" s="189"/>
      <c r="DP113" s="189"/>
      <c r="DQ113" s="189"/>
      <c r="DR113" s="189"/>
      <c r="DS113" s="189"/>
      <c r="DT113" s="190">
        <f t="shared" si="580"/>
        <v>0</v>
      </c>
      <c r="DU113" s="188">
        <f t="shared" si="581"/>
        <v>0</v>
      </c>
      <c r="DV113" s="188">
        <f t="shared" si="582"/>
        <v>0</v>
      </c>
      <c r="DW113" s="188">
        <f t="shared" si="583"/>
        <v>0</v>
      </c>
      <c r="DX113" s="188">
        <f t="shared" si="584"/>
        <v>0</v>
      </c>
      <c r="DY113" s="188">
        <f t="shared" si="585"/>
        <v>0</v>
      </c>
      <c r="DZ113" s="188">
        <f t="shared" si="586"/>
        <v>0</v>
      </c>
      <c r="EA113" s="188">
        <f t="shared" si="587"/>
        <v>0</v>
      </c>
      <c r="EB113" s="186"/>
      <c r="EC113" s="189"/>
      <c r="ED113" s="189"/>
      <c r="EE113" s="189"/>
      <c r="EF113" s="189"/>
      <c r="EG113" s="189"/>
      <c r="EH113" s="189"/>
      <c r="EI113" s="190">
        <f t="shared" si="588"/>
        <v>0</v>
      </c>
      <c r="EJ113" s="188">
        <f t="shared" si="589"/>
        <v>0</v>
      </c>
      <c r="EK113" s="188">
        <f t="shared" si="590"/>
        <v>0</v>
      </c>
      <c r="EL113" s="188">
        <f t="shared" si="591"/>
        <v>0</v>
      </c>
      <c r="EM113" s="188">
        <f t="shared" si="592"/>
        <v>0</v>
      </c>
      <c r="EN113" s="188">
        <f t="shared" si="593"/>
        <v>0</v>
      </c>
      <c r="EO113" s="188">
        <f t="shared" si="594"/>
        <v>0</v>
      </c>
      <c r="EP113" s="188">
        <f t="shared" si="595"/>
        <v>0</v>
      </c>
      <c r="EQ113" s="188">
        <f t="shared" si="596"/>
        <v>0</v>
      </c>
      <c r="ER113" s="186"/>
      <c r="ES113" s="189"/>
      <c r="ET113" s="189"/>
      <c r="EU113" s="189"/>
      <c r="EV113" s="189"/>
      <c r="EW113" s="189"/>
      <c r="EX113" s="190">
        <f t="shared" si="598"/>
        <v>0</v>
      </c>
      <c r="EY113" s="188">
        <f t="shared" si="599"/>
        <v>0</v>
      </c>
      <c r="EZ113" s="188">
        <f t="shared" si="600"/>
        <v>0</v>
      </c>
      <c r="FA113" s="188">
        <f t="shared" si="601"/>
        <v>0</v>
      </c>
      <c r="FB113" s="188">
        <f t="shared" si="602"/>
        <v>0</v>
      </c>
      <c r="FC113" s="188">
        <f t="shared" si="603"/>
        <v>0</v>
      </c>
      <c r="FD113" s="188">
        <f t="shared" si="604"/>
        <v>0</v>
      </c>
      <c r="FE113" s="188">
        <f t="shared" si="605"/>
        <v>0</v>
      </c>
      <c r="FF113" s="188">
        <f t="shared" si="606"/>
        <v>0</v>
      </c>
      <c r="FG113" s="188">
        <f t="shared" si="607"/>
        <v>0</v>
      </c>
      <c r="FH113" s="186"/>
      <c r="FI113" s="189"/>
      <c r="FJ113" s="189"/>
      <c r="FK113" s="189"/>
    </row>
    <row r="114" spans="1:167" x14ac:dyDescent="0.2">
      <c r="A114" s="108" t="s">
        <v>447</v>
      </c>
    </row>
  </sheetData>
  <mergeCells count="173">
    <mergeCell ref="A11:C11"/>
    <mergeCell ref="A102:C102"/>
    <mergeCell ref="P27:P28"/>
    <mergeCell ref="CQ3:CR3"/>
    <mergeCell ref="DF3:DG3"/>
    <mergeCell ref="DU3:DV3"/>
    <mergeCell ref="EJ3:EK3"/>
    <mergeCell ref="EY3:EZ3"/>
    <mergeCell ref="BM3:BN3"/>
    <mergeCell ref="CB3:CC3"/>
    <mergeCell ref="B12:C12"/>
    <mergeCell ref="F3:G3"/>
    <mergeCell ref="T3:U3"/>
    <mergeCell ref="AI3:AJ3"/>
    <mergeCell ref="AX3:AY3"/>
    <mergeCell ref="AE11:AE12"/>
    <mergeCell ref="BI11:BI12"/>
    <mergeCell ref="DB11:DB12"/>
    <mergeCell ref="EF11:EF12"/>
    <mergeCell ref="B23:C23"/>
    <mergeCell ref="B13:C13"/>
    <mergeCell ref="B14:C14"/>
    <mergeCell ref="B15:C15"/>
    <mergeCell ref="B16:C16"/>
    <mergeCell ref="B17:C17"/>
    <mergeCell ref="B18:C18"/>
    <mergeCell ref="B19:C19"/>
    <mergeCell ref="B20:C20"/>
    <mergeCell ref="B21:C21"/>
    <mergeCell ref="B22:C22"/>
    <mergeCell ref="B43:C43"/>
    <mergeCell ref="B28:C28"/>
    <mergeCell ref="B29:C29"/>
    <mergeCell ref="B30:C30"/>
    <mergeCell ref="B31:C31"/>
    <mergeCell ref="B32:C32"/>
    <mergeCell ref="B33:C33"/>
    <mergeCell ref="B34:C34"/>
    <mergeCell ref="B35:C35"/>
    <mergeCell ref="B37:C37"/>
    <mergeCell ref="B42:C42"/>
    <mergeCell ref="A41:C41"/>
    <mergeCell ref="A27:C27"/>
    <mergeCell ref="B44:C44"/>
    <mergeCell ref="B45:C45"/>
    <mergeCell ref="B46:C46"/>
    <mergeCell ref="B47:C47"/>
    <mergeCell ref="B48:C48"/>
    <mergeCell ref="B49:C49"/>
    <mergeCell ref="B50:C50"/>
    <mergeCell ref="B51:C51"/>
    <mergeCell ref="B62:C62"/>
    <mergeCell ref="B76:C76"/>
    <mergeCell ref="B94:C94"/>
    <mergeCell ref="B52:C52"/>
    <mergeCell ref="B53:C53"/>
    <mergeCell ref="B54:C54"/>
    <mergeCell ref="B55:C55"/>
    <mergeCell ref="B56:C56"/>
    <mergeCell ref="B57:C57"/>
    <mergeCell ref="B58:C58"/>
    <mergeCell ref="B59:C59"/>
    <mergeCell ref="B70:C70"/>
    <mergeCell ref="B71:C71"/>
    <mergeCell ref="B72:C72"/>
    <mergeCell ref="B73:C73"/>
    <mergeCell ref="B74:C74"/>
    <mergeCell ref="B75:C75"/>
    <mergeCell ref="B69:C69"/>
    <mergeCell ref="B60:C60"/>
    <mergeCell ref="B61:C61"/>
    <mergeCell ref="B63:C63"/>
    <mergeCell ref="B68:C68"/>
    <mergeCell ref="A80:C80"/>
    <mergeCell ref="BI27:BI28"/>
    <mergeCell ref="BI41:BI42"/>
    <mergeCell ref="BI67:BI68"/>
    <mergeCell ref="BI80:BI81"/>
    <mergeCell ref="BX11:BX12"/>
    <mergeCell ref="BX27:BX28"/>
    <mergeCell ref="BX41:BX42"/>
    <mergeCell ref="BX67:BX68"/>
    <mergeCell ref="BX80:BX81"/>
    <mergeCell ref="BW11:BW12"/>
    <mergeCell ref="BW27:BW28"/>
    <mergeCell ref="BW41:BW42"/>
    <mergeCell ref="BW67:BW68"/>
    <mergeCell ref="BW80:BW81"/>
    <mergeCell ref="DB27:DB28"/>
    <mergeCell ref="DB41:DB42"/>
    <mergeCell ref="DB67:DB68"/>
    <mergeCell ref="DB80:DB81"/>
    <mergeCell ref="CM11:CM12"/>
    <mergeCell ref="CM27:CM28"/>
    <mergeCell ref="CM41:CM42"/>
    <mergeCell ref="CM67:CM68"/>
    <mergeCell ref="CM80:CM81"/>
    <mergeCell ref="EF27:EF28"/>
    <mergeCell ref="EF41:EF42"/>
    <mergeCell ref="EF67:EF68"/>
    <mergeCell ref="EF80:EF81"/>
    <mergeCell ref="DQ11:DQ12"/>
    <mergeCell ref="DQ27:DQ28"/>
    <mergeCell ref="DQ41:DQ42"/>
    <mergeCell ref="DQ67:DQ68"/>
    <mergeCell ref="DQ80:DQ81"/>
    <mergeCell ref="FJ11:FJ12"/>
    <mergeCell ref="FJ27:FJ28"/>
    <mergeCell ref="FJ41:FJ42"/>
    <mergeCell ref="FJ67:FJ68"/>
    <mergeCell ref="FJ80:FJ81"/>
    <mergeCell ref="EU11:EU12"/>
    <mergeCell ref="EU27:EU28"/>
    <mergeCell ref="EU41:EU42"/>
    <mergeCell ref="EU67:EU68"/>
    <mergeCell ref="EU80:EU81"/>
    <mergeCell ref="AD11:AD12"/>
    <mergeCell ref="AD27:AD28"/>
    <mergeCell ref="AD41:AD42"/>
    <mergeCell ref="AD67:AD68"/>
    <mergeCell ref="AD80:AD81"/>
    <mergeCell ref="AS41:AS42"/>
    <mergeCell ref="AS67:AS68"/>
    <mergeCell ref="AS80:AS81"/>
    <mergeCell ref="BH11:BH12"/>
    <mergeCell ref="BH27:BH28"/>
    <mergeCell ref="BH41:BH42"/>
    <mergeCell ref="BH67:BH68"/>
    <mergeCell ref="BH80:BH81"/>
    <mergeCell ref="AE27:AE28"/>
    <mergeCell ref="AE41:AE42"/>
    <mergeCell ref="AE67:AE68"/>
    <mergeCell ref="AE80:AE81"/>
    <mergeCell ref="AT11:AT12"/>
    <mergeCell ref="AT27:AT28"/>
    <mergeCell ref="AT41:AT42"/>
    <mergeCell ref="AT67:AT68"/>
    <mergeCell ref="AT80:AT81"/>
    <mergeCell ref="AS11:AS12"/>
    <mergeCell ref="AS27:AS28"/>
    <mergeCell ref="CL27:CL28"/>
    <mergeCell ref="CL41:CL42"/>
    <mergeCell ref="CL67:CL68"/>
    <mergeCell ref="CL80:CL81"/>
    <mergeCell ref="DA11:DA12"/>
    <mergeCell ref="DA27:DA28"/>
    <mergeCell ref="DA41:DA42"/>
    <mergeCell ref="DA67:DA68"/>
    <mergeCell ref="DA80:DA81"/>
    <mergeCell ref="P41:P42"/>
    <mergeCell ref="A5:C5"/>
    <mergeCell ref="A6:C6"/>
    <mergeCell ref="ET11:ET12"/>
    <mergeCell ref="ET27:ET28"/>
    <mergeCell ref="ET41:ET42"/>
    <mergeCell ref="ET67:ET68"/>
    <mergeCell ref="ET80:ET81"/>
    <mergeCell ref="FI11:FI12"/>
    <mergeCell ref="FI27:FI28"/>
    <mergeCell ref="FI41:FI42"/>
    <mergeCell ref="FI67:FI68"/>
    <mergeCell ref="FI80:FI81"/>
    <mergeCell ref="DP11:DP12"/>
    <mergeCell ref="DP27:DP28"/>
    <mergeCell ref="DP41:DP42"/>
    <mergeCell ref="DP67:DP68"/>
    <mergeCell ref="DP80:DP81"/>
    <mergeCell ref="EE11:EE12"/>
    <mergeCell ref="EE27:EE28"/>
    <mergeCell ref="EE41:EE42"/>
    <mergeCell ref="EE67:EE68"/>
    <mergeCell ref="EE80:EE81"/>
    <mergeCell ref="CL11:CL12"/>
  </mergeCells>
  <conditionalFormatting sqref="A67:FK77">
    <cfRule type="expression" dxfId="44" priority="256" stopIfTrue="1">
      <formula>(multiple_funders="No")</formula>
    </cfRule>
  </conditionalFormatting>
  <conditionalFormatting sqref="E13:N13">
    <cfRule type="expression" dxfId="43" priority="257">
      <formula>(E$7="Actual")</formula>
    </cfRule>
  </conditionalFormatting>
  <conditionalFormatting sqref="E69:N75">
    <cfRule type="expression" dxfId="42" priority="267">
      <formula>(E$7="Actual")</formula>
    </cfRule>
  </conditionalFormatting>
  <conditionalFormatting sqref="E76:N76">
    <cfRule type="expression" dxfId="41" priority="733">
      <formula>(E$7="Actual")</formula>
    </cfRule>
  </conditionalFormatting>
  <conditionalFormatting sqref="E82:N93">
    <cfRule type="expression" dxfId="40" priority="265">
      <formula>(E$7="Actual")</formula>
    </cfRule>
  </conditionalFormatting>
  <conditionalFormatting sqref="E95:N95">
    <cfRule type="expression" dxfId="39" priority="254">
      <formula>(E$7="Actual")</formula>
    </cfRule>
  </conditionalFormatting>
  <conditionalFormatting sqref="A80:FK99">
    <cfRule type="expression" dxfId="38" priority="171" stopIfTrue="1">
      <formula>(multiple_funders="No")</formula>
    </cfRule>
  </conditionalFormatting>
  <conditionalFormatting sqref="AC38">
    <cfRule type="expression" dxfId="37" priority="34">
      <formula>IF(ROUND($AC37,0)&gt;ROUND($O$37,0),1,0)</formula>
    </cfRule>
  </conditionalFormatting>
  <conditionalFormatting sqref="AR38">
    <cfRule type="expression" dxfId="36" priority="32">
      <formula>IF(ROUND(AR$37,0)&gt;ROUND($O$37,0),1,0)</formula>
    </cfRule>
  </conditionalFormatting>
  <conditionalFormatting sqref="BG38">
    <cfRule type="expression" dxfId="35" priority="10">
      <formula>IF(ROUND(BG$37,0)&gt;ROUND($O$37,0),1,0)</formula>
    </cfRule>
  </conditionalFormatting>
  <conditionalFormatting sqref="BV38">
    <cfRule type="expression" dxfId="34" priority="9">
      <formula>IF(ROUND(BV$37,0)&gt;ROUND($O$37,0),1,0)</formula>
    </cfRule>
  </conditionalFormatting>
  <conditionalFormatting sqref="CK38">
    <cfRule type="expression" dxfId="33" priority="8">
      <formula>IF(ROUND(CK$37,0)&gt;ROUND($O$37,0),1,0)</formula>
    </cfRule>
  </conditionalFormatting>
  <conditionalFormatting sqref="CZ38">
    <cfRule type="expression" dxfId="32" priority="7">
      <formula>IF(ROUND(CZ$37,0)&gt;ROUND($O$37,0),1,0)</formula>
    </cfRule>
  </conditionalFormatting>
  <conditionalFormatting sqref="DO38">
    <cfRule type="expression" dxfId="31" priority="6">
      <formula>IF(ROUND(DO$37,0)&gt;ROUND($O$37,0),1,0)</formula>
    </cfRule>
  </conditionalFormatting>
  <conditionalFormatting sqref="ED38">
    <cfRule type="expression" dxfId="30" priority="5">
      <formula>IF(ROUND(ED$37,0)&gt;ROUND($O$37,0),1,0)</formula>
    </cfRule>
  </conditionalFormatting>
  <conditionalFormatting sqref="ES38">
    <cfRule type="expression" dxfId="29" priority="4">
      <formula>IF(ROUND(ES$37,0)&gt;ROUND($O$37,0),1,0)</formula>
    </cfRule>
  </conditionalFormatting>
  <conditionalFormatting sqref="FH38">
    <cfRule type="expression" dxfId="28" priority="3">
      <formula>IF(ROUND(FH$37,0)&gt;ROUND($O$37,0),1,0)</formula>
    </cfRule>
  </conditionalFormatting>
  <conditionalFormatting sqref="A63:XFD63">
    <cfRule type="expression" dxfId="27" priority="2">
      <formula>(AND(multiple_outcomes="Yes",A63&lt;&gt;A35))</formula>
    </cfRule>
  </conditionalFormatting>
  <dataValidations count="1">
    <dataValidation type="custom" allowBlank="1" showInputMessage="1" showErrorMessage="1" sqref="FH69:FJ76 D80:XFD81 AH35:AQ35 AC43:AE63 S22:AB23 E14:N23 S37:AB37 AC69:AE76 S16:S17 CK43:CM63 S63:AB63 AI22:AI23 AH29:AH37 AH43:AH63 S94:AB94 T14:AB17 D41:XFD42 CZ13:DB23 AI16:AI20 AH13:AH23 AW43:AX63 BP14:BU23 AI94:AQ94 AW13:AX23 AI37:AQ37 E29:N35 AY22:AY23 AY16:AY20 BL13:BN23 AX37:BF37 CZ43:DB63 CA82:CD95 CZ82:DB98 CZ69:DB76 BL43:BN63 BO22:BO23 BO16:BO20 CA13:CD23 BN37:BU37 DT82:DZ95 CA43:CD63 EQ94:ER94 CE22:CE23 CE16:CE20 CP13:CT23 BL82:BN95 CD37:CJ37 EX82:FF95 CP43:CT63 AH82:AH95 CP82:CT95 CU22:CU23 CU16:CU20 DE13:DJ23 CT37:CY37 DE29:DJ37 DE43:DJ63 BV82:BX98 DK22:DK23 DK16:DK20 DT13:DZ23 O82:P98 DK37:DN37 DT29:DZ37 DT43:DZ63 D38:XFD38 DE82:DJ95 EA22:EA23 EA16:EA20 EX13:FF23 EA37:EC37 EI29:EP37 ED43:EF63 EX69:FF76 CK82:CM98 EI43:EP63 FG22:FG23 FG16:FG20 EI13:EP23 ED69:EF76 EQ22:EQ23 EQ16:EQ20 AY94:BF94 EX29:FF37 EX43:FF63 E94:N94 CK13:CM23 DO82:DQ98 F3:G3 AJ14:AQ23 ED82:EF98 AY63:BF63 BO94:BU94 AW82:AX95 BL96:BU98 FH43:FJ63 EI69:EP76 S104:S114 D102:XFD103 AR13:AT23 DT69:DZ76 AZ25:BF25 CF14:CJ23 AI63:AQ63 CE94:CJ94 ES13:EU23 BO63:BU63 S96:AB98 CE63:CJ63 CK69:CM76 AZ14:BF23 FG94 CU63:CY63 FH13:FJ23 BO35:BU35 CU94:CY94 DK94:DN94 ES43:EU63 AC13:AE23 EQ35:ER35 EA94:EC94 DK63:DN63 EA63:EC63 EQ63:ER63 D67:XFD68 EI82:EP95 ES82:EU98 DE96:DN98 FH29:FJ37 CP96:CY98 ES29:EU37 DO43:DQ63 O69:P76 FG37 FG63 AH69:AH76 D104:E113 AC29:AE37 AH104:AI114 AW104:AY114 BL104:BO114 CA104:CE114 CP104:CU114 DE104:DK114 DT104:EA114 EI104:EQ114 EX104:FG114 ES69:EU76 O29:P37 DO13:DQ23 E37:N37 E96:N98 DE69:DJ76 O13:P23 T21:AB22 AY35:BF35 CV14:CY23 BV69:BX76 BG82:BI98 AR82:AT98 CE35:CJ35 BV13:BX23 CU35:CY35 DO29:DQ37 DK35:DN35 EA35:EC35 AW96:BF98 D43:P63 EB14:EC24 AR43:AT63 EQ37:ER37 CP29:CT37 CA29:CD37 BL29:BN37 AW29:AX37 ED29:EF37 FH82:FJ98 BG43:BI63 ED13:EF23 DO69:DQ76 AR69:AT76 S18:AB20 FG35 BG29:BI37 BV29:BX37 CZ29:DB37 CP69:CT76 C94:C114 EI96:ER98 EX96:FG98 S35:AB35 DT96:EC98 DL14:DN23 CA69:CD76 CK29:CM37 BV43:BX63 AR29:AT37 BL69:BN76 CA96:CJ98 ER14:ER23 AC82:AE98 AH96:AQ98 BG69:BI76 AW69:AX76 BG13:BI23 D27:XFD28 A1:B114 C1:C83 D5:D12 F5:XFD12 E5:E10 E12 E11">
      <formula1>"'"</formula1>
    </dataValidation>
  </dataValidations>
  <hyperlinks>
    <hyperlink ref="A41" r:id="rId1" location="SummaryAdditionalDimension"/>
    <hyperlink ref="A67" r:id="rId2" location="TotalProjectCost"/>
    <hyperlink ref="A80" r:id="rId3" location="FundingPlan"/>
    <hyperlink ref="AH11" r:id="rId4" location="CashFlowSummaryReporting"/>
    <hyperlink ref="AW11" r:id="rId5" location="CashFlowSummaryReporting"/>
    <hyperlink ref="BL11" r:id="rId6" location="CashFlowSummaryReporting"/>
    <hyperlink ref="CA11" r:id="rId7" location="CashFlowSummaryReporting"/>
    <hyperlink ref="CP11" r:id="rId8" location="CashFlowSummaryReporting"/>
    <hyperlink ref="DE11" r:id="rId9" location="CashFlowSummaryReporting"/>
    <hyperlink ref="DT11" r:id="rId10" location="CashFlowSummaryReporting"/>
    <hyperlink ref="EI11" r:id="rId11" location="CashFlowSummaryReporting"/>
    <hyperlink ref="EX11" r:id="rId12" location="CashFlowSummaryReporting"/>
    <hyperlink ref="AH27" r:id="rId13" location="SummaryExpenseCategoryReporting"/>
    <hyperlink ref="AW27" r:id="rId14" location="SummaryExpenseCategoryReporting"/>
    <hyperlink ref="BL27" r:id="rId15" location="SummaryExpenseCategoryReporting"/>
    <hyperlink ref="CA27" r:id="rId16" location="SummaryExpenseCategoryReporting"/>
    <hyperlink ref="CP27" r:id="rId17" location="SummaryExpenseCategoryReporting"/>
    <hyperlink ref="DE27" r:id="rId18" location="SummaryExpenseCategoryReporting"/>
    <hyperlink ref="DT27" r:id="rId19" location="SummaryExpenseCategoryReporting"/>
    <hyperlink ref="EI27" r:id="rId20" location="SummaryExpenseCategoryReporting"/>
    <hyperlink ref="EX27" r:id="rId21" location="SummaryExpenseCategoryReporting"/>
    <hyperlink ref="S41" r:id="rId22" location="SummaryAdditionalDimensionReporting"/>
    <hyperlink ref="AH41" r:id="rId23" location="SummaryAdditionalDimensionReporting"/>
    <hyperlink ref="AW41" r:id="rId24" location="SummaryAdditionalDimensionReporting"/>
    <hyperlink ref="BL41" r:id="rId25" location="SummaryAdditionalDimensionReporting"/>
    <hyperlink ref="CA41" r:id="rId26" location="SummaryAdditionalDimensionReporting"/>
    <hyperlink ref="CP41" r:id="rId27" location="SummaryAdditionalDimensionReporting"/>
    <hyperlink ref="DE41" r:id="rId28" location="SummaryAdditionalDimensionReporting"/>
    <hyperlink ref="DT41" r:id="rId29" location="SummaryAdditionalDimensionReporting"/>
    <hyperlink ref="EI41" r:id="rId30" location="SummaryAdditionalDimensionReporting"/>
    <hyperlink ref="EX41" r:id="rId31" location="SummaryAdditionalDimensionReporting"/>
    <hyperlink ref="S67" r:id="rId32" location="TotalProjectCostReporting"/>
    <hyperlink ref="AH67" r:id="rId33" location="TotalProjectCostReporting"/>
    <hyperlink ref="AW67" r:id="rId34" location="TotalProjectCostReporting"/>
    <hyperlink ref="BL67" r:id="rId35" location="TotalProjectCostReporting"/>
    <hyperlink ref="CA67" r:id="rId36" location="TotalProjectCostReporting"/>
    <hyperlink ref="CP67" r:id="rId37" location="TotalProjectCostReporting"/>
    <hyperlink ref="DE67" r:id="rId38" location="TotalProjectCostReporting"/>
    <hyperlink ref="DT67" r:id="rId39" location="TotalProjectCostReporting"/>
    <hyperlink ref="EI67" r:id="rId40" location="TotalProjectCostReporting"/>
    <hyperlink ref="EX67" r:id="rId41" location="TotalProjectCostReporting"/>
    <hyperlink ref="S80" r:id="rId42" location="FundingPlanReporting"/>
    <hyperlink ref="AH80" r:id="rId43" location="FundingPlanReporting"/>
    <hyperlink ref="AW80" r:id="rId44" location="FundingPlanReporting"/>
    <hyperlink ref="BL80" r:id="rId45" location="FundingPlanReporting"/>
    <hyperlink ref="CA80" r:id="rId46" location="FundingPlanReporting"/>
    <hyperlink ref="CP80" r:id="rId47" location="FundingPlanReporting"/>
    <hyperlink ref="DE80" r:id="rId48" location="FundingPlanReporting"/>
    <hyperlink ref="DT80" r:id="rId49" location="FundingPlanReporting"/>
    <hyperlink ref="EI80" r:id="rId50" location="FundingPlanReporting"/>
    <hyperlink ref="EX80" r:id="rId51" location="FundingPlanReporting"/>
    <hyperlink ref="A102:C102" r:id="rId52" location="NonUSDCurrencies" display="Exchange Rates"/>
    <hyperlink ref="S102" r:id="rId53" location="ExchangeRates"/>
    <hyperlink ref="AH102" r:id="rId54" location="ExchangeRates"/>
    <hyperlink ref="AW102" r:id="rId55" location="ExchangeRates"/>
    <hyperlink ref="BL102" r:id="rId56" location="ExchangeRates"/>
    <hyperlink ref="CA102" r:id="rId57" location="ExchangeRates"/>
    <hyperlink ref="CP102" r:id="rId58" location="ExchangeRates"/>
    <hyperlink ref="DE102" r:id="rId59" location="ExchangeRates"/>
    <hyperlink ref="DT102" r:id="rId60" location="ExchangeRates"/>
    <hyperlink ref="EI102" r:id="rId61" location="ExchangeRates"/>
    <hyperlink ref="EX102" r:id="rId62" location="ExchangeRates"/>
  </hyperlinks>
  <pageMargins left="0.7" right="0.7" top="0.75" bottom="0.75" header="0.3" footer="0.3"/>
  <pageSetup scale="80" fitToHeight="0" orientation="landscape" r:id="rId63"/>
  <rowBreaks count="1" manualBreakCount="1">
    <brk id="39" max="30" man="1"/>
  </rowBreaks>
  <legacyDrawing r:id="rId64"/>
  <extLst>
    <ext xmlns:x14="http://schemas.microsoft.com/office/spreadsheetml/2009/9/main" uri="{78C0D931-6437-407d-A8EE-F0AAD7539E65}">
      <x14:conditionalFormattings>
        <x14:conditionalFormatting xmlns:xm="http://schemas.microsoft.com/office/excel/2006/main">
          <x14:cfRule type="expression" priority="261" stopIfTrue="1" id="{C37ADDA6-2587-4251-ACB6-94B6BAAF034E}">
            <xm:f>(OR(cofunding_by_category=Config!$B$30,cofunding_by_category=Config!$B$31))</xm:f>
            <x14:dxf>
              <font>
                <color auto="1"/>
              </font>
              <fill>
                <patternFill>
                  <bgColor theme="0"/>
                </patternFill>
              </fill>
            </x14:dxf>
          </x14:cfRule>
          <xm:sqref>FK76:XFD76 A76:AC76 AE76:AR76 AU76:BG76 BJ76:BV76 BY76:CK76 CN76:CZ76 DC76:DO76 DR76:ED76 EG76:ES76 EV76:FH76</xm:sqref>
        </x14:conditionalFormatting>
        <x14:conditionalFormatting xmlns:xm="http://schemas.microsoft.com/office/excel/2006/main">
          <x14:cfRule type="expression" priority="262" id="{658DF409-FAA3-440E-9B99-F25B888FBE76}">
            <xm:f>(OR(cofunding_by_category=Config!$B$29,cofunding_by_category=Config!$B$31))</xm:f>
            <x14:dxf>
              <font>
                <color theme="0" tint="-0.34998626667073579"/>
              </font>
              <fill>
                <patternFill>
                  <bgColor theme="0"/>
                </patternFill>
              </fill>
            </x14:dxf>
          </x14:cfRule>
          <xm:sqref>A69:FK75</xm:sqref>
        </x14:conditionalFormatting>
        <x14:conditionalFormatting xmlns:xm="http://schemas.microsoft.com/office/excel/2006/main">
          <x14:cfRule type="expression" priority="177" stopIfTrue="1" id="{5E8CBA92-A9E5-4ED1-9048-6D92F72A54DD}">
            <xm:f>(OR(cofunding_by_category=Config!$B$30,cofunding_by_category=Config!$B$29))</xm:f>
            <x14:dxf>
              <fill>
                <patternFill>
                  <bgColor theme="0"/>
                </patternFill>
              </fill>
            </x14:dxf>
          </x14:cfRule>
          <xm:sqref>A82:FK83</xm:sqref>
        </x14:conditionalFormatting>
        <x14:conditionalFormatting xmlns:xm="http://schemas.microsoft.com/office/excel/2006/main">
          <x14:cfRule type="expression" priority="424" id="{3234FF4E-30FC-49DC-A62C-E8246A960638}">
            <xm:f>('General Information'!$E$51="No")</xm:f>
            <x14:dxf>
              <font>
                <strike val="0"/>
                <color theme="0" tint="-0.34998626667073579"/>
              </font>
              <fill>
                <patternFill patternType="none">
                  <bgColor auto="1"/>
                </patternFill>
              </fill>
            </x14:dxf>
          </x14:cfRule>
          <xm:sqref>A102:FK114</xm:sqref>
        </x14:conditionalFormatting>
        <x14:conditionalFormatting xmlns:xm="http://schemas.microsoft.com/office/excel/2006/main">
          <x14:cfRule type="expression" priority="416" id="{8FEECFCE-2915-4A38-B25A-08F72D2B46A5}">
            <xm:f>('General Information'!$E$51="No")</xm:f>
            <x14:dxf>
              <font>
                <strike val="0"/>
                <color theme="0" tint="-0.34998626667073579"/>
              </font>
              <fill>
                <patternFill patternType="none">
                  <bgColor auto="1"/>
                </patternFill>
              </fill>
            </x14:dxf>
          </x14:cfRule>
          <xm:sqref>E104:E113</xm:sqref>
        </x14:conditionalFormatting>
        <x14:conditionalFormatting xmlns:xm="http://schemas.microsoft.com/office/excel/2006/main">
          <x14:cfRule type="expression" priority="42" id="{33DA3DCE-0F2B-435E-9427-0E48F77CC1FE}">
            <xm:f>('General Information'!$E$57="No")</xm:f>
            <x14:dxf>
              <font>
                <color theme="0" tint="-0.34998626667073579"/>
              </font>
              <fill>
                <patternFill>
                  <fgColor theme="0"/>
                  <bgColor theme="0"/>
                </patternFill>
              </fill>
            </x14:dxf>
          </x14:cfRule>
          <xm:sqref>A43:FJ64 A41 D41:O41 A42:O42 Q41:FJ42</xm:sqref>
        </x14:conditionalFormatting>
        <x14:conditionalFormatting xmlns:xm="http://schemas.microsoft.com/office/excel/2006/main">
          <x14:cfRule type="expression" priority="12" id="{B72A00CD-F228-4236-B477-466E2A3D9887}">
            <xm:f>AND(multiple_funders="Yes",cofunding_by_category=Config!$B$31)</xm:f>
            <x14:dxf>
              <fill>
                <patternFill>
                  <bgColor rgb="FFFFFF99"/>
                </patternFill>
              </fill>
            </x14:dxf>
          </x14:cfRule>
          <xm:sqref>E36:N36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499984740745262"/>
    <pageSetUpPr autoPageBreaks="0"/>
  </sheetPr>
  <dimension ref="A1:EO82"/>
  <sheetViews>
    <sheetView showGridLines="0" zoomScale="90" zoomScaleNormal="90" workbookViewId="0">
      <selection activeCell="E7" sqref="E7"/>
    </sheetView>
  </sheetViews>
  <sheetFormatPr defaultColWidth="14.28515625" defaultRowHeight="12.75" outlineLevelRow="1" x14ac:dyDescent="0.2"/>
  <cols>
    <col min="1" max="2" width="3.7109375" style="42" customWidth="1"/>
    <col min="3" max="16" width="14.28515625" style="42"/>
    <col min="17" max="17" width="15.5703125" style="42" customWidth="1"/>
    <col min="18" max="16384" width="14.28515625" style="42"/>
  </cols>
  <sheetData>
    <row r="1" spans="1:145" ht="20.25" x14ac:dyDescent="0.3">
      <c r="A1" s="892" t="s">
        <v>396</v>
      </c>
      <c r="B1" s="212"/>
      <c r="E1"/>
    </row>
    <row r="2" spans="1:145" ht="12.95" customHeight="1" x14ac:dyDescent="0.2">
      <c r="A2" s="221"/>
      <c r="B2" s="223"/>
    </row>
    <row r="3" spans="1:145" s="909" customFormat="1" ht="20.25" customHeight="1" x14ac:dyDescent="0.3">
      <c r="A3" s="907"/>
      <c r="B3" s="908" t="s">
        <v>472</v>
      </c>
    </row>
    <row r="4" spans="1:145" s="909" customFormat="1" ht="12.95" customHeight="1" x14ac:dyDescent="0.2">
      <c r="A4" s="907"/>
      <c r="B4" s="906" t="s">
        <v>473</v>
      </c>
    </row>
    <row r="5" spans="1:145" s="909" customFormat="1" ht="12.95" customHeight="1" x14ac:dyDescent="0.2">
      <c r="A5" s="907"/>
      <c r="B5" s="906" t="s">
        <v>560</v>
      </c>
    </row>
    <row r="6" spans="1:145" x14ac:dyDescent="0.2">
      <c r="B6" s="223"/>
    </row>
    <row r="7" spans="1:145" ht="15.75" customHeight="1" thickBot="1" x14ac:dyDescent="0.25">
      <c r="E7" s="220"/>
      <c r="R7" s="220"/>
      <c r="S7" s="220"/>
      <c r="T7" s="1"/>
      <c r="AF7" s="220"/>
      <c r="AG7" s="220"/>
      <c r="AU7" s="220"/>
      <c r="BI7" s="220"/>
      <c r="BW7" s="220"/>
      <c r="CK7" s="220"/>
      <c r="CY7" s="220"/>
      <c r="DM7" s="220"/>
      <c r="EA7" s="220"/>
      <c r="EO7" s="220"/>
    </row>
    <row r="8" spans="1:145" s="199" customFormat="1" ht="4.5" customHeight="1" x14ac:dyDescent="0.2">
      <c r="E8" s="522"/>
      <c r="R8" s="522"/>
      <c r="S8" s="522"/>
      <c r="AF8" s="522"/>
      <c r="AG8" s="522"/>
      <c r="AU8" s="522"/>
      <c r="BI8" s="522"/>
      <c r="BW8" s="522"/>
      <c r="CK8" s="522"/>
      <c r="CY8" s="522"/>
      <c r="DM8" s="522"/>
      <c r="EA8" s="522"/>
      <c r="EO8" s="522"/>
    </row>
    <row r="9" spans="1:145" ht="15" hidden="1" outlineLevel="1" x14ac:dyDescent="0.2">
      <c r="A9" s="195" t="s">
        <v>389</v>
      </c>
      <c r="B9" s="195"/>
      <c r="C9" s="196"/>
      <c r="D9" s="196"/>
      <c r="G9" s="45" t="s">
        <v>390</v>
      </c>
      <c r="H9" s="863" t="s">
        <v>0</v>
      </c>
      <c r="I9" s="863"/>
      <c r="J9" s="523"/>
    </row>
    <row r="10" spans="1:145" s="220" customFormat="1" ht="14.25" hidden="1" outlineLevel="1" x14ac:dyDescent="0.2">
      <c r="A10" s="523"/>
      <c r="C10" s="42"/>
      <c r="D10" s="42"/>
      <c r="E10" s="42"/>
      <c r="F10" s="42"/>
      <c r="N10" s="42"/>
    </row>
    <row r="11" spans="1:145" s="220" customFormat="1" ht="15" hidden="1" customHeight="1" outlineLevel="1" x14ac:dyDescent="0.2">
      <c r="A11" s="523"/>
      <c r="C11" s="29" t="s">
        <v>47</v>
      </c>
      <c r="D11" s="42"/>
      <c r="E11" s="294">
        <f>start_date</f>
        <v>0</v>
      </c>
      <c r="F11" s="42"/>
      <c r="G11" s="524"/>
      <c r="N11" s="42"/>
    </row>
    <row r="12" spans="1:145" s="220" customFormat="1" ht="15" hidden="1" customHeight="1" outlineLevel="1" x14ac:dyDescent="0.2">
      <c r="A12" s="523"/>
      <c r="C12" s="29" t="s">
        <v>56</v>
      </c>
      <c r="D12" s="42"/>
      <c r="E12" s="294">
        <f>end_date</f>
        <v>0</v>
      </c>
      <c r="F12" s="42"/>
      <c r="G12" s="521" t="s">
        <v>391</v>
      </c>
      <c r="N12" s="42"/>
    </row>
    <row r="13" spans="1:145" s="220" customFormat="1" ht="14.25" hidden="1" outlineLevel="1" x14ac:dyDescent="0.2">
      <c r="A13" s="523"/>
      <c r="C13" s="29" t="s">
        <v>48</v>
      </c>
      <c r="D13" s="42"/>
      <c r="E13" s="518" t="str">
        <f>'General Information'!C25</f>
        <v/>
      </c>
      <c r="F13" s="524"/>
      <c r="G13" s="42"/>
      <c r="N13" s="42"/>
    </row>
    <row r="14" spans="1:145" hidden="1" outlineLevel="1" x14ac:dyDescent="0.2"/>
    <row r="15" spans="1:145" hidden="1" outlineLevel="1" x14ac:dyDescent="0.2">
      <c r="C15" s="525" t="s">
        <v>49</v>
      </c>
      <c r="D15" s="525"/>
      <c r="E15" s="76" t="s">
        <v>12</v>
      </c>
      <c r="F15" s="76" t="s">
        <v>14</v>
      </c>
      <c r="G15" s="76" t="s">
        <v>15</v>
      </c>
      <c r="H15" s="76" t="s">
        <v>16</v>
      </c>
      <c r="I15" s="76" t="s">
        <v>17</v>
      </c>
      <c r="J15" s="76" t="s">
        <v>18</v>
      </c>
      <c r="K15" s="76" t="s">
        <v>19</v>
      </c>
      <c r="L15" s="76" t="s">
        <v>29</v>
      </c>
      <c r="M15" s="76" t="s">
        <v>30</v>
      </c>
      <c r="N15" s="76" t="s">
        <v>31</v>
      </c>
    </row>
    <row r="16" spans="1:145" s="220" customFormat="1" ht="6" hidden="1" customHeight="1" outlineLevel="1" x14ac:dyDescent="0.2">
      <c r="E16" s="526"/>
      <c r="F16" s="526"/>
      <c r="G16" s="526"/>
      <c r="H16" s="526"/>
      <c r="I16" s="526"/>
      <c r="J16" s="526"/>
      <c r="K16" s="526"/>
      <c r="L16" s="526"/>
      <c r="M16" s="526"/>
      <c r="N16" s="526"/>
    </row>
    <row r="17" spans="1:19" hidden="1" outlineLevel="1" x14ac:dyDescent="0.2">
      <c r="C17" s="78" t="s">
        <v>53</v>
      </c>
      <c r="E17" s="141" t="str">
        <f>'General Information'!C31</f>
        <v/>
      </c>
      <c r="F17" s="141" t="str">
        <f>'General Information'!D31</f>
        <v/>
      </c>
      <c r="G17" s="141" t="str">
        <f>'General Information'!E31</f>
        <v/>
      </c>
      <c r="H17" s="141" t="str">
        <f>'General Information'!F31</f>
        <v/>
      </c>
      <c r="I17" s="141" t="str">
        <f>'General Information'!G31</f>
        <v/>
      </c>
      <c r="J17" s="141" t="str">
        <f>'General Information'!H31</f>
        <v/>
      </c>
      <c r="K17" s="141" t="str">
        <f>'General Information'!I31</f>
        <v/>
      </c>
      <c r="L17" s="141" t="str">
        <f>'General Information'!J31</f>
        <v/>
      </c>
      <c r="M17" s="141" t="str">
        <f>'General Information'!K31</f>
        <v/>
      </c>
      <c r="N17" s="141" t="str">
        <f>'General Information'!L31</f>
        <v/>
      </c>
    </row>
    <row r="18" spans="1:19" hidden="1" outlineLevel="1" x14ac:dyDescent="0.2">
      <c r="C18" s="78" t="s">
        <v>54</v>
      </c>
      <c r="E18" s="141" t="str">
        <f>'General Information'!C32</f>
        <v/>
      </c>
      <c r="F18" s="141" t="str">
        <f>'General Information'!D32</f>
        <v/>
      </c>
      <c r="G18" s="141" t="str">
        <f>'General Information'!E32</f>
        <v/>
      </c>
      <c r="H18" s="141" t="str">
        <f>'General Information'!F32</f>
        <v/>
      </c>
      <c r="I18" s="141" t="str">
        <f>'General Information'!G32</f>
        <v/>
      </c>
      <c r="J18" s="141" t="str">
        <f>'General Information'!H32</f>
        <v/>
      </c>
      <c r="K18" s="141" t="str">
        <f>'General Information'!I32</f>
        <v/>
      </c>
      <c r="L18" s="141" t="str">
        <f>'General Information'!J32</f>
        <v/>
      </c>
      <c r="M18" s="141" t="str">
        <f>'General Information'!K32</f>
        <v/>
      </c>
      <c r="N18" s="141" t="str">
        <f>'General Information'!L32</f>
        <v/>
      </c>
    </row>
    <row r="19" spans="1:19" ht="15" hidden="1" customHeight="1" outlineLevel="1" x14ac:dyDescent="0.2">
      <c r="C19" s="527" t="s">
        <v>57</v>
      </c>
      <c r="E19" s="528" t="str">
        <f>'General Information'!C33</f>
        <v/>
      </c>
      <c r="F19" s="528" t="str">
        <f>'General Information'!D33</f>
        <v/>
      </c>
      <c r="G19" s="528" t="str">
        <f>'General Information'!E33</f>
        <v/>
      </c>
      <c r="H19" s="528" t="str">
        <f>'General Information'!F33</f>
        <v/>
      </c>
      <c r="I19" s="528" t="str">
        <f>'General Information'!G33</f>
        <v/>
      </c>
      <c r="J19" s="528" t="str">
        <f>'General Information'!H33</f>
        <v/>
      </c>
      <c r="K19" s="528" t="str">
        <f>'General Information'!I33</f>
        <v/>
      </c>
      <c r="L19" s="528" t="str">
        <f>'General Information'!J33</f>
        <v/>
      </c>
      <c r="M19" s="528" t="str">
        <f>'General Information'!K33</f>
        <v/>
      </c>
      <c r="N19" s="528" t="str">
        <f>'General Information'!L33</f>
        <v/>
      </c>
      <c r="Q19" s="856" t="s">
        <v>39</v>
      </c>
    </row>
    <row r="20" spans="1:19" hidden="1" outlineLevel="1" x14ac:dyDescent="0.2">
      <c r="C20" s="832"/>
      <c r="D20" s="832"/>
      <c r="E20" s="296" t="str">
        <f ca="1">OFFSET(INDIRECT(VLOOKUP($H$9,Config!$B$66:$AB$86,9,FALSE)),ROW(E20)-ROW($E$18),COLUMN(E20)-COLUMN($E$18))</f>
        <v>Budget</v>
      </c>
      <c r="F20" s="296" t="str">
        <f ca="1">OFFSET(INDIRECT(VLOOKUP($H$9,Config!$B$66:$AB$86,9,FALSE)),ROW(F20)-ROW($E$18),COLUMN(F20)-COLUMN($E$18))</f>
        <v>Budget</v>
      </c>
      <c r="G20" s="296" t="str">
        <f ca="1">OFFSET(INDIRECT(VLOOKUP($H$9,Config!$B$66:$AB$86,9,FALSE)),ROW(G20)-ROW($E$18),COLUMN(G20)-COLUMN($E$18))</f>
        <v>Budget</v>
      </c>
      <c r="H20" s="296" t="str">
        <f ca="1">OFFSET(INDIRECT(VLOOKUP($H$9,Config!$B$66:$AB$86,9,FALSE)),ROW(H20)-ROW($E$18),COLUMN(H20)-COLUMN($E$18))</f>
        <v>Budget</v>
      </c>
      <c r="I20" s="296" t="str">
        <f ca="1">OFFSET(INDIRECT(VLOOKUP($H$9,Config!$B$66:$AB$86,9,FALSE)),ROW(I20)-ROW($E$18),COLUMN(I20)-COLUMN($E$18))</f>
        <v>Budget</v>
      </c>
      <c r="J20" s="296" t="str">
        <f ca="1">OFFSET(INDIRECT(VLOOKUP($H$9,Config!$B$66:$AB$86,9,FALSE)),ROW(J20)-ROW($E$18),COLUMN(J20)-COLUMN($E$18))</f>
        <v>Budget</v>
      </c>
      <c r="K20" s="296" t="str">
        <f ca="1">OFFSET(INDIRECT(VLOOKUP($H$9,Config!$B$66:$AB$86,9,FALSE)),ROW(K20)-ROW($E$18),COLUMN(K20)-COLUMN($E$18))</f>
        <v>Budget</v>
      </c>
      <c r="L20" s="296" t="str">
        <f ca="1">OFFSET(INDIRECT(VLOOKUP($H$9,Config!$B$66:$AB$86,9,FALSE)),ROW(L20)-ROW($E$18),COLUMN(L20)-COLUMN($E$18))</f>
        <v>Budget</v>
      </c>
      <c r="M20" s="296" t="str">
        <f ca="1">OFFSET(INDIRECT(VLOOKUP($H$9,Config!$B$66:$AB$86,9,FALSE)),ROW(M20)-ROW($E$18),COLUMN(M20)-COLUMN($E$18))</f>
        <v>Budget</v>
      </c>
      <c r="N20" s="296" t="str">
        <f ca="1">OFFSET(INDIRECT(VLOOKUP($H$9,Config!$B$66:$AB$86,9,FALSE)),ROW(N20)-ROW($E$18),COLUMN(N20)-COLUMN($E$18))</f>
        <v>Budget</v>
      </c>
      <c r="O20" s="51" t="s">
        <v>1</v>
      </c>
      <c r="P20" s="51" t="s">
        <v>408</v>
      </c>
      <c r="Q20" s="857"/>
    </row>
    <row r="21" spans="1:19" hidden="1" outlineLevel="1" x14ac:dyDescent="0.2">
      <c r="C21" s="835" t="s">
        <v>561</v>
      </c>
      <c r="D21" s="835"/>
      <c r="E21" s="297">
        <f ca="1">OFFSET(INDIRECT(VLOOKUP($H$9,Config!$B$66:$AB$86,11,FALSE)),ROW(E21)-ROW($E$21),COLUMN(E21)-COLUMN($E$21))+OFFSET(INDIRECT(VLOOKUP($H$9,Config!$B$66:$AB$86,13,FALSE)),ROW(E21)-ROW($E$21),COLUMN(E21)-COLUMN($E$21))</f>
        <v>0</v>
      </c>
      <c r="F21" s="297">
        <f ca="1">OFFSET(INDIRECT(VLOOKUP($H$9,Config!$B$66:$AB$86,11,FALSE)),ROW(F21)-ROW($E$21),COLUMN(F21)-COLUMN($E$21))+OFFSET(INDIRECT(VLOOKUP($H$9,Config!$B$66:$AB$86,13,FALSE)),ROW(F21)-ROW($E$21),COLUMN(F21)-COLUMN($E$21))</f>
        <v>0</v>
      </c>
      <c r="G21" s="297">
        <f ca="1">OFFSET(INDIRECT(VLOOKUP($H$9,Config!$B$66:$AB$86,11,FALSE)),ROW(G21)-ROW($E$21),COLUMN(G21)-COLUMN($E$21))+OFFSET(INDIRECT(VLOOKUP($H$9,Config!$B$66:$AB$86,13,FALSE)),ROW(G21)-ROW($E$21),COLUMN(G21)-COLUMN($E$21))</f>
        <v>0</v>
      </c>
      <c r="H21" s="297">
        <f ca="1">OFFSET(INDIRECT(VLOOKUP($H$9,Config!$B$66:$AB$86,11,FALSE)),ROW(H21)-ROW($E$21),COLUMN(H21)-COLUMN($E$21))+OFFSET(INDIRECT(VLOOKUP($H$9,Config!$B$66:$AB$86,13,FALSE)),ROW(H21)-ROW($E$21),COLUMN(H21)-COLUMN($E$21))</f>
        <v>0</v>
      </c>
      <c r="I21" s="297">
        <f ca="1">OFFSET(INDIRECT(VLOOKUP($H$9,Config!$B$66:$AB$86,11,FALSE)),ROW(I21)-ROW($E$21),COLUMN(I21)-COLUMN($E$21))+OFFSET(INDIRECT(VLOOKUP($H$9,Config!$B$66:$AB$86,13,FALSE)),ROW(I21)-ROW($E$21),COLUMN(I21)-COLUMN($E$21))</f>
        <v>0</v>
      </c>
      <c r="J21" s="297">
        <f ca="1">OFFSET(INDIRECT(VLOOKUP($H$9,Config!$B$66:$AB$86,11,FALSE)),ROW(J21)-ROW($E$21),COLUMN(J21)-COLUMN($E$21))+OFFSET(INDIRECT(VLOOKUP($H$9,Config!$B$66:$AB$86,13,FALSE)),ROW(J21)-ROW($E$21),COLUMN(J21)-COLUMN($E$21))</f>
        <v>0</v>
      </c>
      <c r="K21" s="297">
        <f ca="1">OFFSET(INDIRECT(VLOOKUP($H$9,Config!$B$66:$AB$86,11,FALSE)),ROW(K21)-ROW($E$21),COLUMN(K21)-COLUMN($E$21))+OFFSET(INDIRECT(VLOOKUP($H$9,Config!$B$66:$AB$86,13,FALSE)),ROW(K21)-ROW($E$21),COLUMN(K21)-COLUMN($E$21))</f>
        <v>0</v>
      </c>
      <c r="L21" s="297">
        <f ca="1">OFFSET(INDIRECT(VLOOKUP($H$9,Config!$B$66:$AB$86,11,FALSE)),ROW(L21)-ROW($E$21),COLUMN(L21)-COLUMN($E$21))+OFFSET(INDIRECT(VLOOKUP($H$9,Config!$B$66:$AB$86,13,FALSE)),ROW(L21)-ROW($E$21),COLUMN(L21)-COLUMN($E$21))</f>
        <v>0</v>
      </c>
      <c r="M21" s="297">
        <f ca="1">OFFSET(INDIRECT(VLOOKUP($H$9,Config!$B$66:$AB$86,11,FALSE)),ROW(M21)-ROW($E$21),COLUMN(M21)-COLUMN($E$21))+OFFSET(INDIRECT(VLOOKUP($H$9,Config!$B$66:$AB$86,13,FALSE)),ROW(M21)-ROW($E$21),COLUMN(M21)-COLUMN($E$21))</f>
        <v>0</v>
      </c>
      <c r="N21" s="297">
        <f ca="1">OFFSET(INDIRECT(VLOOKUP($H$9,Config!$B$66:$AB$86,11,FALSE)),ROW(N21)-ROW($E$21),COLUMN(N21)-COLUMN($E$21))+OFFSET(INDIRECT(VLOOKUP($H$9,Config!$B$66:$AB$86,13,FALSE)),ROW(N21)-ROW($E$21),COLUMN(N21)-COLUMN($E$21))</f>
        <v>0</v>
      </c>
      <c r="O21" s="40">
        <f ca="1">SUM(E21:N21)</f>
        <v>0</v>
      </c>
      <c r="P21" s="40">
        <f ca="1">'Financial Summary &amp; Reporting'!O19+'Financial Summary &amp; Reporting'!O20</f>
        <v>0</v>
      </c>
      <c r="Q21" s="40">
        <f ca="1">P21-O21</f>
        <v>0</v>
      </c>
    </row>
    <row r="22" spans="1:19" ht="14.25" hidden="1" outlineLevel="1" x14ac:dyDescent="0.2">
      <c r="C22" s="529" t="s">
        <v>562</v>
      </c>
      <c r="D22" s="529"/>
      <c r="E22" s="744">
        <f ca="1">E21</f>
        <v>0</v>
      </c>
      <c r="F22" s="744">
        <f ca="1">E22+F21</f>
        <v>0</v>
      </c>
      <c r="G22" s="744">
        <f t="shared" ref="G22:N22" ca="1" si="0">F22+G21</f>
        <v>0</v>
      </c>
      <c r="H22" s="744">
        <f t="shared" ca="1" si="0"/>
        <v>0</v>
      </c>
      <c r="I22" s="744">
        <f t="shared" ca="1" si="0"/>
        <v>0</v>
      </c>
      <c r="J22" s="744">
        <f t="shared" ca="1" si="0"/>
        <v>0</v>
      </c>
      <c r="K22" s="744">
        <f t="shared" ca="1" si="0"/>
        <v>0</v>
      </c>
      <c r="L22" s="744">
        <f t="shared" ca="1" si="0"/>
        <v>0</v>
      </c>
      <c r="M22" s="744">
        <f t="shared" ca="1" si="0"/>
        <v>0</v>
      </c>
      <c r="N22" s="744">
        <f t="shared" ca="1" si="0"/>
        <v>0</v>
      </c>
      <c r="O22" s="218">
        <f ca="1">N22</f>
        <v>0</v>
      </c>
    </row>
    <row r="23" spans="1:19" hidden="1" outlineLevel="1" x14ac:dyDescent="0.2">
      <c r="C23" s="835" t="s">
        <v>563</v>
      </c>
      <c r="D23" s="835"/>
      <c r="E23" s="297">
        <f ca="1">IF(E20="Actual",OFFSET(INDIRECT(VLOOKUP($H$9,Config!$B$66:$AB$86,15,FALSE)),ROW(E23)-ROW($E$23),COLUMN(E23)-COLUMN($E$23)),0)</f>
        <v>0</v>
      </c>
      <c r="F23" s="297">
        <f ca="1">IF(F20="Actual",OFFSET(INDIRECT(VLOOKUP($H$9,Config!$B$66:$AB$86,15,FALSE)),ROW(F23)-ROW($E$23),COLUMN(F23)-COLUMN($E$23)),0)</f>
        <v>0</v>
      </c>
      <c r="G23" s="297">
        <f ca="1">IF(G20="Actual",OFFSET(INDIRECT(VLOOKUP($H$9,Config!$B$66:$AB$86,15,FALSE)),ROW(G23)-ROW($E$23),COLUMN(G23)-COLUMN($E$23)),0)</f>
        <v>0</v>
      </c>
      <c r="H23" s="297">
        <f ca="1">IF(H20="Actual",OFFSET(INDIRECT(VLOOKUP($H$9,Config!$B$66:$AB$86,15,FALSE)),ROW(H23)-ROW($E$23),COLUMN(H23)-COLUMN($E$23)),0)</f>
        <v>0</v>
      </c>
      <c r="I23" s="297">
        <f ca="1">IF(I20="Actual",OFFSET(INDIRECT(VLOOKUP($H$9,Config!$B$66:$AB$86,15,FALSE)),ROW(I23)-ROW($E$23),COLUMN(I23)-COLUMN($E$23)),0)</f>
        <v>0</v>
      </c>
      <c r="J23" s="297">
        <f ca="1">IF(J20="Actual",OFFSET(INDIRECT(VLOOKUP($H$9,Config!$B$66:$AB$86,15,FALSE)),ROW(J23)-ROW($E$23),COLUMN(J23)-COLUMN($E$23)),0)</f>
        <v>0</v>
      </c>
      <c r="K23" s="297">
        <f ca="1">IF(K20="Actual",OFFSET(INDIRECT(VLOOKUP($H$9,Config!$B$66:$AB$86,15,FALSE)),ROW(K23)-ROW($E$23),COLUMN(K23)-COLUMN($E$23)),0)</f>
        <v>0</v>
      </c>
      <c r="L23" s="297">
        <f ca="1">IF(L20="Actual",OFFSET(INDIRECT(VLOOKUP($H$9,Config!$B$66:$AB$86,15,FALSE)),ROW(L23)-ROW($E$23),COLUMN(L23)-COLUMN($E$23)),0)</f>
        <v>0</v>
      </c>
      <c r="M23" s="297">
        <f ca="1">IF(M20="Actual",OFFSET(INDIRECT(VLOOKUP($H$9,Config!$B$66:$AB$86,15,FALSE)),ROW(M23)-ROW($E$23),COLUMN(M23)-COLUMN($E$23)),0)</f>
        <v>0</v>
      </c>
      <c r="N23" s="297">
        <f ca="1">IF(N20="Actual",OFFSET(INDIRECT(VLOOKUP($H$9,Config!$B$66:$AB$86,15,FALSE)),ROW(N23)-ROW($E$23),COLUMN(N23)-COLUMN($E$23)),0)</f>
        <v>0</v>
      </c>
      <c r="O23" s="40">
        <f ca="1">SUM(E23:N23)</f>
        <v>0</v>
      </c>
    </row>
    <row r="24" spans="1:19" ht="14.25" hidden="1" outlineLevel="1" x14ac:dyDescent="0.2">
      <c r="C24" s="529" t="s">
        <v>564</v>
      </c>
      <c r="D24" s="529"/>
      <c r="E24" s="744">
        <f ca="1">E23</f>
        <v>0</v>
      </c>
      <c r="F24" s="744">
        <f ca="1">E24+F23</f>
        <v>0</v>
      </c>
      <c r="G24" s="744">
        <f t="shared" ref="G24" ca="1" si="1">F24+G23</f>
        <v>0</v>
      </c>
      <c r="H24" s="744">
        <f t="shared" ref="H24" ca="1" si="2">G24+H23</f>
        <v>0</v>
      </c>
      <c r="I24" s="744">
        <f t="shared" ref="I24" ca="1" si="3">H24+I23</f>
        <v>0</v>
      </c>
      <c r="J24" s="744">
        <f t="shared" ref="J24" ca="1" si="4">I24+J23</f>
        <v>0</v>
      </c>
      <c r="K24" s="744">
        <f t="shared" ref="K24" ca="1" si="5">J24+K23</f>
        <v>0</v>
      </c>
      <c r="L24" s="744">
        <f t="shared" ref="L24" ca="1" si="6">K24+L23</f>
        <v>0</v>
      </c>
      <c r="M24" s="744">
        <f t="shared" ref="M24" ca="1" si="7">L24+M23</f>
        <v>0</v>
      </c>
      <c r="N24" s="744">
        <f t="shared" ref="N24" ca="1" si="8">M24+N23</f>
        <v>0</v>
      </c>
      <c r="O24" s="218">
        <f ca="1">N24</f>
        <v>0</v>
      </c>
    </row>
    <row r="25" spans="1:19" s="220" customFormat="1" ht="14.25" hidden="1" outlineLevel="1" x14ac:dyDescent="0.2"/>
    <row r="26" spans="1:19" s="220" customFormat="1" ht="14.25" hidden="1" outlineLevel="1" x14ac:dyDescent="0.2">
      <c r="A26" s="523"/>
      <c r="C26" s="29" t="s">
        <v>415</v>
      </c>
      <c r="D26" s="42"/>
      <c r="E26" s="42"/>
      <c r="F26" s="42"/>
      <c r="G26" s="42"/>
      <c r="H26" s="298">
        <v>1</v>
      </c>
      <c r="N26" s="42"/>
    </row>
    <row r="27" spans="1:19" s="220" customFormat="1" ht="14.25" hidden="1" outlineLevel="1" x14ac:dyDescent="0.2">
      <c r="A27" s="523"/>
      <c r="C27" s="29" t="s">
        <v>444</v>
      </c>
      <c r="D27" s="42"/>
      <c r="E27" s="42"/>
      <c r="F27" s="42"/>
      <c r="G27" s="42"/>
      <c r="H27" s="298">
        <v>2</v>
      </c>
      <c r="N27" s="42"/>
    </row>
    <row r="28" spans="1:19" s="220" customFormat="1" ht="14.25" hidden="1" outlineLevel="1" x14ac:dyDescent="0.2">
      <c r="A28" s="523"/>
      <c r="C28" s="29" t="s">
        <v>416</v>
      </c>
      <c r="D28" s="42"/>
      <c r="E28" s="42"/>
      <c r="F28" s="42"/>
      <c r="G28" s="42"/>
      <c r="H28" s="295">
        <f>H26+H27</f>
        <v>3</v>
      </c>
      <c r="I28" s="521" t="s">
        <v>445</v>
      </c>
      <c r="N28" s="42"/>
    </row>
    <row r="29" spans="1:19" s="220" customFormat="1" ht="14.25" hidden="1" outlineLevel="1" x14ac:dyDescent="0.2"/>
    <row r="30" spans="1:19" ht="63.75" hidden="1" outlineLevel="1" x14ac:dyDescent="0.2">
      <c r="C30" s="867" t="s">
        <v>414</v>
      </c>
      <c r="D30" s="867"/>
      <c r="E30" s="513" t="s">
        <v>417</v>
      </c>
      <c r="F30" s="513" t="s">
        <v>392</v>
      </c>
      <c r="G30" s="513" t="s">
        <v>393</v>
      </c>
      <c r="H30" s="513" t="s">
        <v>410</v>
      </c>
      <c r="I30" s="530" t="s">
        <v>411</v>
      </c>
      <c r="J30" s="530" t="s">
        <v>412</v>
      </c>
      <c r="K30" s="530" t="s">
        <v>413</v>
      </c>
      <c r="L30" s="513" t="s">
        <v>394</v>
      </c>
      <c r="M30" s="513" t="s">
        <v>395</v>
      </c>
    </row>
    <row r="31" spans="1:19" ht="14.25" hidden="1" outlineLevel="1" x14ac:dyDescent="0.2">
      <c r="B31" s="6">
        <v>1</v>
      </c>
      <c r="C31" s="868" t="s">
        <v>26</v>
      </c>
      <c r="D31" s="869"/>
      <c r="E31" s="305" t="s">
        <v>26</v>
      </c>
      <c r="F31" s="305" t="str">
        <f>E17</f>
        <v/>
      </c>
      <c r="G31" s="303" t="str">
        <f>F31</f>
        <v/>
      </c>
      <c r="H31" s="304">
        <v>0</v>
      </c>
      <c r="I31" s="436" t="str">
        <f>IF(G31&lt;&gt;"",DATE(YEAR(G31),MONTH(G31)+H31,DAY(G31)),"")</f>
        <v/>
      </c>
      <c r="J31" s="437" t="str">
        <f>IF(I31&lt;&gt;"",MATCH(I31,$E$17:$N$17,1),"")</f>
        <v/>
      </c>
      <c r="K31" s="438" t="str">
        <f>IF(I31&lt;&gt;"",MIN($O$21,SUMIF($E$18:$N$18,"&lt;="&amp;DATE(YEAR(I31),MONTH(I31),DAY(I31)),$E$21:$N$21)+INDEX($E$21:$N$21,J31)*(I31-INDEX($E$17:$N$17,1,J31))/(INDEX($E$18:$N$18,1,J31)-INDEX($E$17:$N$17,1,J31))),"")</f>
        <v/>
      </c>
      <c r="L31" s="306" t="str">
        <f>IF(K31&lt;&gt;"",IF(K32&lt;&gt;"",K32,$O$21),"")</f>
        <v/>
      </c>
      <c r="M31" s="307" t="str">
        <f t="shared" ref="M31:M50" si="9">L31</f>
        <v/>
      </c>
      <c r="R31" s="299" t="s">
        <v>347</v>
      </c>
      <c r="S31" s="300"/>
    </row>
    <row r="32" spans="1:19" hidden="1" outlineLevel="1" x14ac:dyDescent="0.2">
      <c r="B32" s="6">
        <v>2</v>
      </c>
      <c r="C32" s="861" t="str">
        <f ca="1">IF(F32&lt;&gt;"",CONCATENATE(TEXT(E17,"dd-mmm-yy"),"  to  ",TEXT(DATE(YEAR(OFFSET($E$18,0,$B32-2)),MONTH(OFFSET($E$18,0,$B32-2)),DAY(OFFSET($E$18,0,$B32-2))),"dd-mmm-yy")),"")</f>
        <v/>
      </c>
      <c r="D32" s="862"/>
      <c r="E32" s="310" t="str">
        <f t="shared" ref="E32:E50" ca="1" si="10">IF(OFFSET($E$18,0,$B32-1)&lt;&gt;"",DATE(YEAR(OFFSET($E$18,0,$B32-2)),$H$26+MONTH(OFFSET($E$18,0,$B32-2)),MIN(DAY(DATE(YEAR(OFFSET($E$18,0,$B32-2)),$H$26+MONTH(OFFSET($E$18,0,$B32-2))+1,1)-1),DAY(OFFSET($E$18,0,$B32-2)))),"")</f>
        <v/>
      </c>
      <c r="F32" s="310" t="str">
        <f t="shared" ref="F32:F50" ca="1" si="11">IF(OFFSET($E$18,0,$B32-1)&lt;&gt;"",DATE(YEAR(OFFSET($E$18,0,$B32-2)),$H$28+MONTH(OFFSET($E$18,0,$B32-2)),MIN(DAY(DATE(YEAR(OFFSET($E$18,0,$B32-2)),$H$28+MONTH(OFFSET($E$18,0,$B32-2))+1,1)-1),DAY(OFFSET($E$18,0,$B32-2)))),"")</f>
        <v/>
      </c>
      <c r="G32" s="308" t="str">
        <f ca="1">F32</f>
        <v/>
      </c>
      <c r="H32" s="309">
        <v>0</v>
      </c>
      <c r="I32" s="439" t="str">
        <f t="shared" ref="I32:I50" ca="1" si="12">IF(G32&lt;&gt;"",DATE(YEAR(G32),MONTH(G32)+H32,DAY(G32)),"")</f>
        <v/>
      </c>
      <c r="J32" s="440" t="str">
        <f t="shared" ref="J32:J50" ca="1" si="13">IF(I32&lt;&gt;"",MATCH(I32,$E$17:$N$17,1),"")</f>
        <v/>
      </c>
      <c r="K32" s="441" t="str">
        <f t="shared" ref="K32:K50" ca="1" si="14">IF(I32&lt;&gt;"",MIN($O$21,SUMIF($E$18:$N$18,"&lt;="&amp;DATE(YEAR(I32),MONTH(I32),DAY(I32)),$E$21:$N$21)+INDEX($E$21:$N$21,J32)*(I32-INDEX($E$17:$N$17,1,J32))/(INDEX($E$18:$N$18,1,J32)-INDEX($E$17:$N$17,1,J32))),"")</f>
        <v/>
      </c>
      <c r="L32" s="311" t="str">
        <f ca="1">IF(K32&lt;&gt;"",IF(K33&lt;&gt;"",K33-SUM(M$31:M31),$O$21-SUM(M$31:M31)),"")</f>
        <v/>
      </c>
      <c r="M32" s="312" t="str">
        <f t="shared" ca="1" si="9"/>
        <v/>
      </c>
      <c r="R32" s="300" t="s">
        <v>178</v>
      </c>
      <c r="S32" s="300"/>
    </row>
    <row r="33" spans="2:19" hidden="1" outlineLevel="1" x14ac:dyDescent="0.2">
      <c r="B33" s="6">
        <v>3</v>
      </c>
      <c r="C33" s="861" t="str">
        <f t="shared" ref="C33:C50" ca="1" si="15">IF(F33&lt;&gt;"",CONCATENATE(TEXT(DATE(YEAR(OFFSET($E$18,0,$B32-2)),MONTH(OFFSET($E$18,0,$B32-2)),DAY(OFFSET($E$18,0,$B32-2)))+1,"dd-mmm-yy"),"  to  ",TEXT(DATE(YEAR(OFFSET($E$18,0,$B33-2)),MONTH(OFFSET($E$18,0,$B33-2)),DAY(OFFSET($E$18,0,$B33-2))),"dd-mmm-yy")),"")</f>
        <v/>
      </c>
      <c r="D33" s="862"/>
      <c r="E33" s="310" t="str">
        <f t="shared" ca="1" si="10"/>
        <v/>
      </c>
      <c r="F33" s="310" t="str">
        <f t="shared" ca="1" si="11"/>
        <v/>
      </c>
      <c r="G33" s="308" t="str">
        <f t="shared" ref="G33:G34" ca="1" si="16">F33</f>
        <v/>
      </c>
      <c r="H33" s="309">
        <v>0</v>
      </c>
      <c r="I33" s="439" t="str">
        <f t="shared" ca="1" si="12"/>
        <v/>
      </c>
      <c r="J33" s="440" t="str">
        <f t="shared" ca="1" si="13"/>
        <v/>
      </c>
      <c r="K33" s="441" t="str">
        <f t="shared" ca="1" si="14"/>
        <v/>
      </c>
      <c r="L33" s="311" t="str">
        <f ca="1">IF(K33&lt;&gt;"",IF(K34&lt;&gt;"",K34-SUM(M$31:M32),$O$21-SUM(M$31:M32)),"")</f>
        <v/>
      </c>
      <c r="M33" s="312" t="str">
        <f t="shared" ca="1" si="9"/>
        <v/>
      </c>
      <c r="R33" s="300" t="s">
        <v>179</v>
      </c>
      <c r="S33" s="300"/>
    </row>
    <row r="34" spans="2:19" hidden="1" outlineLevel="1" x14ac:dyDescent="0.2">
      <c r="B34" s="6">
        <v>4</v>
      </c>
      <c r="C34" s="861" t="str">
        <f t="shared" ca="1" si="15"/>
        <v/>
      </c>
      <c r="D34" s="862"/>
      <c r="E34" s="310" t="str">
        <f t="shared" ca="1" si="10"/>
        <v/>
      </c>
      <c r="F34" s="310" t="str">
        <f t="shared" ca="1" si="11"/>
        <v/>
      </c>
      <c r="G34" s="308" t="str">
        <f t="shared" ca="1" si="16"/>
        <v/>
      </c>
      <c r="H34" s="309">
        <v>0</v>
      </c>
      <c r="I34" s="439" t="str">
        <f t="shared" ca="1" si="12"/>
        <v/>
      </c>
      <c r="J34" s="440" t="str">
        <f t="shared" ca="1" si="13"/>
        <v/>
      </c>
      <c r="K34" s="441" t="str">
        <f t="shared" ca="1" si="14"/>
        <v/>
      </c>
      <c r="L34" s="311" t="str">
        <f ca="1">IF(K34&lt;&gt;"",IF(K35&lt;&gt;"",K35-SUM(M$31:M33),$O$21-SUM(M$31:M33)),"")</f>
        <v/>
      </c>
      <c r="M34" s="312" t="str">
        <f t="shared" ca="1" si="9"/>
        <v/>
      </c>
      <c r="R34" s="300" t="s">
        <v>180</v>
      </c>
      <c r="S34" s="300"/>
    </row>
    <row r="35" spans="2:19" hidden="1" outlineLevel="1" x14ac:dyDescent="0.2">
      <c r="B35" s="6">
        <v>5</v>
      </c>
      <c r="C35" s="861" t="str">
        <f t="shared" ca="1" si="15"/>
        <v/>
      </c>
      <c r="D35" s="862"/>
      <c r="E35" s="310" t="str">
        <f t="shared" ca="1" si="10"/>
        <v/>
      </c>
      <c r="F35" s="310" t="str">
        <f t="shared" ca="1" si="11"/>
        <v/>
      </c>
      <c r="G35" s="308" t="str">
        <f t="shared" ref="G35:G50" ca="1" si="17">F35</f>
        <v/>
      </c>
      <c r="H35" s="309">
        <v>0</v>
      </c>
      <c r="I35" s="439" t="str">
        <f t="shared" ca="1" si="12"/>
        <v/>
      </c>
      <c r="J35" s="440" t="str">
        <f t="shared" ca="1" si="13"/>
        <v/>
      </c>
      <c r="K35" s="441" t="str">
        <f t="shared" ca="1" si="14"/>
        <v/>
      </c>
      <c r="L35" s="311" t="str">
        <f ca="1">IF(K35&lt;&gt;"",IF(K36&lt;&gt;"",K36-SUM(M$31:M34),$O$21-SUM(M$31:M34)),"")</f>
        <v/>
      </c>
      <c r="M35" s="312" t="str">
        <f t="shared" ca="1" si="9"/>
        <v/>
      </c>
      <c r="R35" s="300" t="s">
        <v>181</v>
      </c>
      <c r="S35" s="300"/>
    </row>
    <row r="36" spans="2:19" hidden="1" outlineLevel="1" x14ac:dyDescent="0.2">
      <c r="B36" s="6">
        <v>6</v>
      </c>
      <c r="C36" s="861" t="str">
        <f t="shared" ca="1" si="15"/>
        <v/>
      </c>
      <c r="D36" s="862"/>
      <c r="E36" s="310" t="str">
        <f t="shared" ca="1" si="10"/>
        <v/>
      </c>
      <c r="F36" s="310" t="str">
        <f t="shared" ca="1" si="11"/>
        <v/>
      </c>
      <c r="G36" s="308" t="str">
        <f t="shared" ca="1" si="17"/>
        <v/>
      </c>
      <c r="H36" s="309">
        <v>0</v>
      </c>
      <c r="I36" s="439" t="str">
        <f t="shared" ca="1" si="12"/>
        <v/>
      </c>
      <c r="J36" s="440" t="str">
        <f t="shared" ca="1" si="13"/>
        <v/>
      </c>
      <c r="K36" s="441" t="str">
        <f t="shared" ca="1" si="14"/>
        <v/>
      </c>
      <c r="L36" s="311" t="str">
        <f ca="1">IF(K36&lt;&gt;"",IF(K37&lt;&gt;"",K37-SUM(M$31:M35),$O$21-SUM(M$31:M35)),"")</f>
        <v/>
      </c>
      <c r="M36" s="312" t="str">
        <f t="shared" ca="1" si="9"/>
        <v/>
      </c>
      <c r="R36" s="300" t="s">
        <v>182</v>
      </c>
      <c r="S36" s="300">
        <f t="shared" ref="S36:S41" si="18">S35+14</f>
        <v>14</v>
      </c>
    </row>
    <row r="37" spans="2:19" hidden="1" outlineLevel="1" x14ac:dyDescent="0.2">
      <c r="B37" s="6">
        <v>7</v>
      </c>
      <c r="C37" s="861" t="str">
        <f t="shared" ca="1" si="15"/>
        <v/>
      </c>
      <c r="D37" s="862"/>
      <c r="E37" s="310" t="str">
        <f t="shared" ca="1" si="10"/>
        <v/>
      </c>
      <c r="F37" s="310" t="str">
        <f t="shared" ca="1" si="11"/>
        <v/>
      </c>
      <c r="G37" s="308" t="str">
        <f t="shared" ca="1" si="17"/>
        <v/>
      </c>
      <c r="H37" s="309">
        <v>0</v>
      </c>
      <c r="I37" s="439" t="str">
        <f t="shared" ca="1" si="12"/>
        <v/>
      </c>
      <c r="J37" s="440" t="str">
        <f t="shared" ca="1" si="13"/>
        <v/>
      </c>
      <c r="K37" s="441" t="str">
        <f t="shared" ca="1" si="14"/>
        <v/>
      </c>
      <c r="L37" s="311" t="str">
        <f ca="1">IF(K37&lt;&gt;"",IF(K38&lt;&gt;"",K38-SUM(M$31:M36),$O$21-SUM(M$31:M36)),"")</f>
        <v/>
      </c>
      <c r="M37" s="312" t="str">
        <f t="shared" ca="1" si="9"/>
        <v/>
      </c>
      <c r="R37" s="300" t="s">
        <v>183</v>
      </c>
      <c r="S37" s="300">
        <f t="shared" si="18"/>
        <v>28</v>
      </c>
    </row>
    <row r="38" spans="2:19" hidden="1" outlineLevel="1" x14ac:dyDescent="0.2">
      <c r="B38" s="6">
        <v>8</v>
      </c>
      <c r="C38" s="861" t="str">
        <f t="shared" ca="1" si="15"/>
        <v/>
      </c>
      <c r="D38" s="862"/>
      <c r="E38" s="310" t="str">
        <f t="shared" ca="1" si="10"/>
        <v/>
      </c>
      <c r="F38" s="310" t="str">
        <f t="shared" ca="1" si="11"/>
        <v/>
      </c>
      <c r="G38" s="308" t="str">
        <f t="shared" ca="1" si="17"/>
        <v/>
      </c>
      <c r="H38" s="309">
        <v>0</v>
      </c>
      <c r="I38" s="439" t="str">
        <f t="shared" ca="1" si="12"/>
        <v/>
      </c>
      <c r="J38" s="440" t="str">
        <f t="shared" ca="1" si="13"/>
        <v/>
      </c>
      <c r="K38" s="441" t="str">
        <f t="shared" ca="1" si="14"/>
        <v/>
      </c>
      <c r="L38" s="311" t="str">
        <f ca="1">IF(K38&lt;&gt;"",IF(K39&lt;&gt;"",K39-SUM(M$31:M37),$O$21-SUM(M$31:M37)),"")</f>
        <v/>
      </c>
      <c r="M38" s="312" t="str">
        <f t="shared" ca="1" si="9"/>
        <v/>
      </c>
      <c r="R38" s="300" t="s">
        <v>184</v>
      </c>
      <c r="S38" s="300">
        <f t="shared" si="18"/>
        <v>42</v>
      </c>
    </row>
    <row r="39" spans="2:19" hidden="1" outlineLevel="1" x14ac:dyDescent="0.2">
      <c r="B39" s="6">
        <v>9</v>
      </c>
      <c r="C39" s="861" t="str">
        <f t="shared" ca="1" si="15"/>
        <v/>
      </c>
      <c r="D39" s="862"/>
      <c r="E39" s="310" t="str">
        <f t="shared" ca="1" si="10"/>
        <v/>
      </c>
      <c r="F39" s="310" t="str">
        <f t="shared" ca="1" si="11"/>
        <v/>
      </c>
      <c r="G39" s="308" t="str">
        <f t="shared" ca="1" si="17"/>
        <v/>
      </c>
      <c r="H39" s="309">
        <v>0</v>
      </c>
      <c r="I39" s="439" t="str">
        <f t="shared" ca="1" si="12"/>
        <v/>
      </c>
      <c r="J39" s="440" t="str">
        <f t="shared" ca="1" si="13"/>
        <v/>
      </c>
      <c r="K39" s="441" t="str">
        <f t="shared" ca="1" si="14"/>
        <v/>
      </c>
      <c r="L39" s="311" t="str">
        <f ca="1">IF(K39&lt;&gt;"",IF(K40&lt;&gt;"",K40-SUM(M$31:M38),$O$21-SUM(M$31:M38)),"")</f>
        <v/>
      </c>
      <c r="M39" s="312" t="str">
        <f t="shared" ca="1" si="9"/>
        <v/>
      </c>
      <c r="R39" s="300" t="s">
        <v>185</v>
      </c>
      <c r="S39" s="300">
        <f t="shared" si="18"/>
        <v>56</v>
      </c>
    </row>
    <row r="40" spans="2:19" hidden="1" outlineLevel="1" x14ac:dyDescent="0.2">
      <c r="B40" s="6">
        <v>10</v>
      </c>
      <c r="C40" s="861" t="str">
        <f t="shared" ca="1" si="15"/>
        <v/>
      </c>
      <c r="D40" s="862"/>
      <c r="E40" s="310" t="str">
        <f t="shared" ca="1" si="10"/>
        <v/>
      </c>
      <c r="F40" s="310" t="str">
        <f t="shared" ca="1" si="11"/>
        <v/>
      </c>
      <c r="G40" s="308" t="str">
        <f t="shared" ca="1" si="17"/>
        <v/>
      </c>
      <c r="H40" s="309">
        <v>0</v>
      </c>
      <c r="I40" s="439" t="str">
        <f t="shared" ca="1" si="12"/>
        <v/>
      </c>
      <c r="J40" s="440" t="str">
        <f t="shared" ca="1" si="13"/>
        <v/>
      </c>
      <c r="K40" s="441" t="str">
        <f t="shared" ca="1" si="14"/>
        <v/>
      </c>
      <c r="L40" s="311" t="str">
        <f ca="1">IF(K40&lt;&gt;"",IF(K41&lt;&gt;"",K41-SUM(M$31:M39),$O$21-SUM(M$31:M39)),"")</f>
        <v/>
      </c>
      <c r="M40" s="312" t="str">
        <f t="shared" ca="1" si="9"/>
        <v/>
      </c>
      <c r="R40" s="300" t="s">
        <v>186</v>
      </c>
      <c r="S40" s="300">
        <f t="shared" si="18"/>
        <v>70</v>
      </c>
    </row>
    <row r="41" spans="2:19" hidden="1" outlineLevel="1" x14ac:dyDescent="0.2">
      <c r="B41" s="6">
        <v>11</v>
      </c>
      <c r="C41" s="861" t="str">
        <f t="shared" ca="1" si="15"/>
        <v/>
      </c>
      <c r="D41" s="862"/>
      <c r="E41" s="310" t="str">
        <f t="shared" ca="1" si="10"/>
        <v/>
      </c>
      <c r="F41" s="310" t="str">
        <f t="shared" ca="1" si="11"/>
        <v/>
      </c>
      <c r="G41" s="308" t="str">
        <f t="shared" ca="1" si="17"/>
        <v/>
      </c>
      <c r="H41" s="309">
        <v>0</v>
      </c>
      <c r="I41" s="439" t="str">
        <f t="shared" ca="1" si="12"/>
        <v/>
      </c>
      <c r="J41" s="440" t="str">
        <f t="shared" ca="1" si="13"/>
        <v/>
      </c>
      <c r="K41" s="441" t="str">
        <f t="shared" ca="1" si="14"/>
        <v/>
      </c>
      <c r="L41" s="311" t="str">
        <f ca="1">IF(K41&lt;&gt;"",IF(K42&lt;&gt;"",K42-SUM(M$31:M40),$O$21-SUM(M$31:M40)),"")</f>
        <v/>
      </c>
      <c r="M41" s="312" t="str">
        <f t="shared" ca="1" si="9"/>
        <v/>
      </c>
      <c r="R41" s="300" t="s">
        <v>253</v>
      </c>
      <c r="S41" s="300">
        <f t="shared" si="18"/>
        <v>84</v>
      </c>
    </row>
    <row r="42" spans="2:19" hidden="1" outlineLevel="1" x14ac:dyDescent="0.2">
      <c r="B42" s="6">
        <v>12</v>
      </c>
      <c r="C42" s="861" t="str">
        <f t="shared" ca="1" si="15"/>
        <v/>
      </c>
      <c r="D42" s="862"/>
      <c r="E42" s="310" t="str">
        <f t="shared" ca="1" si="10"/>
        <v/>
      </c>
      <c r="F42" s="310" t="str">
        <f t="shared" ca="1" si="11"/>
        <v/>
      </c>
      <c r="G42" s="308" t="str">
        <f t="shared" ca="1" si="17"/>
        <v/>
      </c>
      <c r="H42" s="309">
        <v>0</v>
      </c>
      <c r="I42" s="439" t="str">
        <f t="shared" ca="1" si="12"/>
        <v/>
      </c>
      <c r="J42" s="440" t="str">
        <f t="shared" ca="1" si="13"/>
        <v/>
      </c>
      <c r="K42" s="441" t="str">
        <f t="shared" ca="1" si="14"/>
        <v/>
      </c>
      <c r="L42" s="311" t="str">
        <f ca="1">IF(K42&lt;&gt;"",IF(K43&lt;&gt;"",K43-SUM(M$31:M41),$O$21-SUM(M$31:M41)),"")</f>
        <v/>
      </c>
      <c r="M42" s="312" t="str">
        <f t="shared" ca="1" si="9"/>
        <v/>
      </c>
    </row>
    <row r="43" spans="2:19" hidden="1" outlineLevel="1" x14ac:dyDescent="0.2">
      <c r="B43" s="6">
        <v>13</v>
      </c>
      <c r="C43" s="861" t="str">
        <f t="shared" ca="1" si="15"/>
        <v/>
      </c>
      <c r="D43" s="862"/>
      <c r="E43" s="310" t="str">
        <f t="shared" ca="1" si="10"/>
        <v/>
      </c>
      <c r="F43" s="310" t="str">
        <f t="shared" ca="1" si="11"/>
        <v/>
      </c>
      <c r="G43" s="308" t="str">
        <f t="shared" ca="1" si="17"/>
        <v/>
      </c>
      <c r="H43" s="309">
        <v>0</v>
      </c>
      <c r="I43" s="439" t="str">
        <f t="shared" ca="1" si="12"/>
        <v/>
      </c>
      <c r="J43" s="440" t="str">
        <f t="shared" ca="1" si="13"/>
        <v/>
      </c>
      <c r="K43" s="441" t="str">
        <f t="shared" ca="1" si="14"/>
        <v/>
      </c>
      <c r="L43" s="311" t="str">
        <f ca="1">IF(K43&lt;&gt;"",IF(K44&lt;&gt;"",K44-SUM(M$31:M42),$O$21-SUM(M$31:M42)),"")</f>
        <v/>
      </c>
      <c r="M43" s="312" t="str">
        <f t="shared" ca="1" si="9"/>
        <v/>
      </c>
    </row>
    <row r="44" spans="2:19" hidden="1" outlineLevel="1" x14ac:dyDescent="0.2">
      <c r="B44" s="6">
        <v>14</v>
      </c>
      <c r="C44" s="861" t="str">
        <f t="shared" ca="1" si="15"/>
        <v/>
      </c>
      <c r="D44" s="862"/>
      <c r="E44" s="310" t="str">
        <f t="shared" ca="1" si="10"/>
        <v/>
      </c>
      <c r="F44" s="310" t="str">
        <f t="shared" ca="1" si="11"/>
        <v/>
      </c>
      <c r="G44" s="308" t="str">
        <f t="shared" ca="1" si="17"/>
        <v/>
      </c>
      <c r="H44" s="309">
        <v>0</v>
      </c>
      <c r="I44" s="439" t="str">
        <f t="shared" ca="1" si="12"/>
        <v/>
      </c>
      <c r="J44" s="440" t="str">
        <f t="shared" ca="1" si="13"/>
        <v/>
      </c>
      <c r="K44" s="441" t="str">
        <f t="shared" ca="1" si="14"/>
        <v/>
      </c>
      <c r="L44" s="311" t="str">
        <f ca="1">IF(K44&lt;&gt;"",IF(K45&lt;&gt;"",K45-SUM(M$31:M43),$O$21-SUM(M$31:M43)),"")</f>
        <v/>
      </c>
      <c r="M44" s="312" t="str">
        <f t="shared" ca="1" si="9"/>
        <v/>
      </c>
    </row>
    <row r="45" spans="2:19" hidden="1" outlineLevel="1" x14ac:dyDescent="0.2">
      <c r="B45" s="6">
        <v>15</v>
      </c>
      <c r="C45" s="861" t="str">
        <f t="shared" ca="1" si="15"/>
        <v/>
      </c>
      <c r="D45" s="862"/>
      <c r="E45" s="310" t="str">
        <f t="shared" ca="1" si="10"/>
        <v/>
      </c>
      <c r="F45" s="310" t="str">
        <f t="shared" ca="1" si="11"/>
        <v/>
      </c>
      <c r="G45" s="308" t="str">
        <f t="shared" ca="1" si="17"/>
        <v/>
      </c>
      <c r="H45" s="309">
        <v>0</v>
      </c>
      <c r="I45" s="439" t="str">
        <f t="shared" ca="1" si="12"/>
        <v/>
      </c>
      <c r="J45" s="440" t="str">
        <f t="shared" ca="1" si="13"/>
        <v/>
      </c>
      <c r="K45" s="441" t="str">
        <f t="shared" ca="1" si="14"/>
        <v/>
      </c>
      <c r="L45" s="311" t="str">
        <f ca="1">IF(K45&lt;&gt;"",IF(K46&lt;&gt;"",K46-SUM(M$31:M44),$O$21-SUM(M$31:M44)),"")</f>
        <v/>
      </c>
      <c r="M45" s="312" t="str">
        <f t="shared" ca="1" si="9"/>
        <v/>
      </c>
    </row>
    <row r="46" spans="2:19" hidden="1" outlineLevel="1" x14ac:dyDescent="0.2">
      <c r="B46" s="6">
        <v>16</v>
      </c>
      <c r="C46" s="861" t="str">
        <f t="shared" ca="1" si="15"/>
        <v/>
      </c>
      <c r="D46" s="862"/>
      <c r="E46" s="310" t="str">
        <f t="shared" ca="1" si="10"/>
        <v/>
      </c>
      <c r="F46" s="310" t="str">
        <f t="shared" ca="1" si="11"/>
        <v/>
      </c>
      <c r="G46" s="308" t="str">
        <f t="shared" ca="1" si="17"/>
        <v/>
      </c>
      <c r="H46" s="309">
        <v>0</v>
      </c>
      <c r="I46" s="439" t="str">
        <f t="shared" ca="1" si="12"/>
        <v/>
      </c>
      <c r="J46" s="440" t="str">
        <f t="shared" ca="1" si="13"/>
        <v/>
      </c>
      <c r="K46" s="441" t="str">
        <f t="shared" ca="1" si="14"/>
        <v/>
      </c>
      <c r="L46" s="311" t="str">
        <f ca="1">IF(K46&lt;&gt;"",IF(K47&lt;&gt;"",K47-SUM(M$31:M45),$O$21-SUM(M$31:M45)),"")</f>
        <v/>
      </c>
      <c r="M46" s="312" t="str">
        <f t="shared" ca="1" si="9"/>
        <v/>
      </c>
    </row>
    <row r="47" spans="2:19" hidden="1" outlineLevel="1" x14ac:dyDescent="0.2">
      <c r="B47" s="6">
        <v>17</v>
      </c>
      <c r="C47" s="861" t="str">
        <f t="shared" ca="1" si="15"/>
        <v/>
      </c>
      <c r="D47" s="862"/>
      <c r="E47" s="310" t="str">
        <f t="shared" ca="1" si="10"/>
        <v/>
      </c>
      <c r="F47" s="310" t="str">
        <f t="shared" ca="1" si="11"/>
        <v/>
      </c>
      <c r="G47" s="308" t="str">
        <f t="shared" ca="1" si="17"/>
        <v/>
      </c>
      <c r="H47" s="309">
        <v>0</v>
      </c>
      <c r="I47" s="439" t="str">
        <f t="shared" ca="1" si="12"/>
        <v/>
      </c>
      <c r="J47" s="440" t="str">
        <f t="shared" ca="1" si="13"/>
        <v/>
      </c>
      <c r="K47" s="441" t="str">
        <f t="shared" ca="1" si="14"/>
        <v/>
      </c>
      <c r="L47" s="311" t="str">
        <f ca="1">IF(K47&lt;&gt;"",IF(K48&lt;&gt;"",K48-SUM(M$31:M46),$O$21-SUM(M$31:M46)),"")</f>
        <v/>
      </c>
      <c r="M47" s="312" t="str">
        <f t="shared" ca="1" si="9"/>
        <v/>
      </c>
    </row>
    <row r="48" spans="2:19" hidden="1" outlineLevel="1" x14ac:dyDescent="0.2">
      <c r="B48" s="6">
        <v>18</v>
      </c>
      <c r="C48" s="861" t="str">
        <f t="shared" ca="1" si="15"/>
        <v/>
      </c>
      <c r="D48" s="862"/>
      <c r="E48" s="310" t="str">
        <f t="shared" ca="1" si="10"/>
        <v/>
      </c>
      <c r="F48" s="310" t="str">
        <f t="shared" ca="1" si="11"/>
        <v/>
      </c>
      <c r="G48" s="308" t="str">
        <f t="shared" ca="1" si="17"/>
        <v/>
      </c>
      <c r="H48" s="309">
        <v>0</v>
      </c>
      <c r="I48" s="439" t="str">
        <f t="shared" ca="1" si="12"/>
        <v/>
      </c>
      <c r="J48" s="440" t="str">
        <f t="shared" ca="1" si="13"/>
        <v/>
      </c>
      <c r="K48" s="441" t="str">
        <f t="shared" ca="1" si="14"/>
        <v/>
      </c>
      <c r="L48" s="311" t="str">
        <f ca="1">IF(K48&lt;&gt;"",IF(K49&lt;&gt;"",K49-SUM(M$31:M47),$O$21-SUM(M$31:M47)),"")</f>
        <v/>
      </c>
      <c r="M48" s="312" t="str">
        <f t="shared" ca="1" si="9"/>
        <v/>
      </c>
    </row>
    <row r="49" spans="1:15" hidden="1" outlineLevel="1" x14ac:dyDescent="0.2">
      <c r="B49" s="6">
        <v>19</v>
      </c>
      <c r="C49" s="861" t="str">
        <f t="shared" ca="1" si="15"/>
        <v/>
      </c>
      <c r="D49" s="862"/>
      <c r="E49" s="310" t="str">
        <f t="shared" ca="1" si="10"/>
        <v/>
      </c>
      <c r="F49" s="310" t="str">
        <f t="shared" ca="1" si="11"/>
        <v/>
      </c>
      <c r="G49" s="308" t="str">
        <f t="shared" ca="1" si="17"/>
        <v/>
      </c>
      <c r="H49" s="309">
        <v>0</v>
      </c>
      <c r="I49" s="439" t="str">
        <f t="shared" ca="1" si="12"/>
        <v/>
      </c>
      <c r="J49" s="440" t="str">
        <f t="shared" ca="1" si="13"/>
        <v/>
      </c>
      <c r="K49" s="441" t="str">
        <f t="shared" ca="1" si="14"/>
        <v/>
      </c>
      <c r="L49" s="311" t="str">
        <f ca="1">IF(K49&lt;&gt;"",IF(K50&lt;&gt;"",K50-SUM(M$31:M48),$O$21-SUM(M$31:M48)),"")</f>
        <v/>
      </c>
      <c r="M49" s="312" t="str">
        <f t="shared" ca="1" si="9"/>
        <v/>
      </c>
    </row>
    <row r="50" spans="1:15" hidden="1" outlineLevel="1" x14ac:dyDescent="0.2">
      <c r="B50" s="6">
        <v>20</v>
      </c>
      <c r="C50" s="870" t="str">
        <f t="shared" ca="1" si="15"/>
        <v/>
      </c>
      <c r="D50" s="871"/>
      <c r="E50" s="315" t="str">
        <f t="shared" ca="1" si="10"/>
        <v/>
      </c>
      <c r="F50" s="315" t="str">
        <f t="shared" ca="1" si="11"/>
        <v/>
      </c>
      <c r="G50" s="313" t="str">
        <f t="shared" ca="1" si="17"/>
        <v/>
      </c>
      <c r="H50" s="314">
        <v>0</v>
      </c>
      <c r="I50" s="442" t="str">
        <f t="shared" ca="1" si="12"/>
        <v/>
      </c>
      <c r="J50" s="443" t="str">
        <f t="shared" ca="1" si="13"/>
        <v/>
      </c>
      <c r="K50" s="444" t="str">
        <f t="shared" ca="1" si="14"/>
        <v/>
      </c>
      <c r="L50" s="316" t="str">
        <f ca="1">IF(K50&lt;&gt;"",IF(#REF!&lt;&gt;"",#REF!-SUM(M$31:M49),$O$21-SUM(M$31:M49)),"")</f>
        <v/>
      </c>
      <c r="M50" s="317" t="str">
        <f t="shared" ca="1" si="9"/>
        <v/>
      </c>
    </row>
    <row r="51" spans="1:15" hidden="1" outlineLevel="1" x14ac:dyDescent="0.2">
      <c r="C51" s="531"/>
      <c r="D51" s="531"/>
      <c r="E51" s="531"/>
      <c r="F51" s="532"/>
      <c r="G51" s="532"/>
      <c r="H51" s="532"/>
      <c r="I51" s="532"/>
      <c r="J51" s="532"/>
      <c r="K51" s="301" t="s">
        <v>1</v>
      </c>
      <c r="L51" s="302">
        <f ca="1">SUM(L31:L50)</f>
        <v>0</v>
      </c>
      <c r="M51" s="302">
        <f ca="1">SUM(M31:M50)</f>
        <v>0</v>
      </c>
    </row>
    <row r="52" spans="1:15" hidden="1" outlineLevel="1" x14ac:dyDescent="0.2">
      <c r="K52" s="42" t="s">
        <v>409</v>
      </c>
      <c r="M52" s="533">
        <f ca="1">Q21</f>
        <v>0</v>
      </c>
      <c r="N52" s="534"/>
      <c r="O52" s="534"/>
    </row>
    <row r="53" spans="1:15" hidden="1" outlineLevel="1" x14ac:dyDescent="0.2">
      <c r="K53" s="42" t="s">
        <v>0</v>
      </c>
      <c r="M53" s="535">
        <f ca="1">P21</f>
        <v>0</v>
      </c>
    </row>
    <row r="54" spans="1:15" hidden="1" outlineLevel="1" x14ac:dyDescent="0.2"/>
    <row r="55" spans="1:15" collapsed="1" x14ac:dyDescent="0.2"/>
    <row r="56" spans="1:15" ht="15" x14ac:dyDescent="0.2">
      <c r="A56" s="195" t="s">
        <v>397</v>
      </c>
    </row>
    <row r="57" spans="1:15" ht="15" x14ac:dyDescent="0.25">
      <c r="A57" s="195"/>
      <c r="B57" s="223" t="s">
        <v>565</v>
      </c>
      <c r="L57" s="590" t="s">
        <v>470</v>
      </c>
    </row>
    <row r="58" spans="1:15" ht="15" x14ac:dyDescent="0.2">
      <c r="A58" s="195"/>
      <c r="B58" s="223" t="s">
        <v>407</v>
      </c>
      <c r="L58" s="840" t="s">
        <v>471</v>
      </c>
      <c r="M58" s="841"/>
      <c r="N58" s="842"/>
    </row>
    <row r="59" spans="1:15" x14ac:dyDescent="0.2">
      <c r="L59" s="843"/>
      <c r="M59" s="844"/>
      <c r="N59" s="845"/>
    </row>
    <row r="60" spans="1:15" ht="38.25" x14ac:dyDescent="0.2">
      <c r="C60" s="864" t="s">
        <v>398</v>
      </c>
      <c r="D60" s="866"/>
      <c r="E60" s="864" t="s">
        <v>399</v>
      </c>
      <c r="F60" s="865"/>
      <c r="G60" s="866"/>
      <c r="H60" s="318" t="s">
        <v>400</v>
      </c>
      <c r="I60" s="318" t="s">
        <v>401</v>
      </c>
      <c r="J60" s="318" t="s">
        <v>402</v>
      </c>
      <c r="L60" s="843"/>
      <c r="M60" s="844"/>
      <c r="N60" s="845"/>
    </row>
    <row r="61" spans="1:15" ht="45.2" customHeight="1" x14ac:dyDescent="0.2">
      <c r="C61" s="854"/>
      <c r="D61" s="855"/>
      <c r="E61" s="858"/>
      <c r="F61" s="859"/>
      <c r="G61" s="860"/>
      <c r="H61" s="319"/>
      <c r="I61" s="327" t="s">
        <v>403</v>
      </c>
      <c r="J61" s="320" t="str">
        <f>M31</f>
        <v/>
      </c>
      <c r="L61" s="846"/>
      <c r="M61" s="847"/>
      <c r="N61" s="848"/>
    </row>
    <row r="62" spans="1:15" x14ac:dyDescent="0.2">
      <c r="C62" s="849" t="str">
        <f ca="1">C32</f>
        <v/>
      </c>
      <c r="D62" s="850"/>
      <c r="E62" s="851" t="s">
        <v>404</v>
      </c>
      <c r="F62" s="852"/>
      <c r="G62" s="853"/>
      <c r="H62" s="321" t="str">
        <f ca="1">E32</f>
        <v/>
      </c>
      <c r="I62" s="321" t="str">
        <f ca="1">G32</f>
        <v/>
      </c>
      <c r="J62" s="320" t="str">
        <f t="shared" ref="J62" ca="1" si="19">M32</f>
        <v/>
      </c>
    </row>
    <row r="63" spans="1:15" ht="12.95" customHeight="1" x14ac:dyDescent="0.2">
      <c r="C63" s="849" t="str">
        <f t="shared" ref="C63:C80" ca="1" si="20">C33</f>
        <v/>
      </c>
      <c r="D63" s="850"/>
      <c r="E63" s="851" t="s">
        <v>404</v>
      </c>
      <c r="F63" s="852"/>
      <c r="G63" s="853"/>
      <c r="H63" s="321" t="str">
        <f t="shared" ref="H63:H80" ca="1" si="21">E33</f>
        <v/>
      </c>
      <c r="I63" s="321" t="str">
        <f t="shared" ref="I63:I80" ca="1" si="22">G33</f>
        <v/>
      </c>
      <c r="J63" s="320" t="str">
        <f t="shared" ref="J63:J80" ca="1" si="23">M33</f>
        <v/>
      </c>
    </row>
    <row r="64" spans="1:15" ht="12.95" customHeight="1" x14ac:dyDescent="0.2">
      <c r="C64" s="849" t="str">
        <f t="shared" ca="1" si="20"/>
        <v/>
      </c>
      <c r="D64" s="850"/>
      <c r="E64" s="851" t="s">
        <v>404</v>
      </c>
      <c r="F64" s="852"/>
      <c r="G64" s="853"/>
      <c r="H64" s="321" t="str">
        <f t="shared" ca="1" si="21"/>
        <v/>
      </c>
      <c r="I64" s="321" t="str">
        <f t="shared" ca="1" si="22"/>
        <v/>
      </c>
      <c r="J64" s="320" t="str">
        <f t="shared" ca="1" si="23"/>
        <v/>
      </c>
    </row>
    <row r="65" spans="3:10" x14ac:dyDescent="0.2">
      <c r="C65" s="849" t="str">
        <f t="shared" ca="1" si="20"/>
        <v/>
      </c>
      <c r="D65" s="850"/>
      <c r="E65" s="851" t="s">
        <v>404</v>
      </c>
      <c r="F65" s="852"/>
      <c r="G65" s="853"/>
      <c r="H65" s="321" t="str">
        <f t="shared" ca="1" si="21"/>
        <v/>
      </c>
      <c r="I65" s="321" t="str">
        <f t="shared" ca="1" si="22"/>
        <v/>
      </c>
      <c r="J65" s="320" t="str">
        <f t="shared" ca="1" si="23"/>
        <v/>
      </c>
    </row>
    <row r="66" spans="3:10" x14ac:dyDescent="0.2">
      <c r="C66" s="849" t="str">
        <f t="shared" ca="1" si="20"/>
        <v/>
      </c>
      <c r="D66" s="850"/>
      <c r="E66" s="851" t="s">
        <v>404</v>
      </c>
      <c r="F66" s="852"/>
      <c r="G66" s="853"/>
      <c r="H66" s="321" t="str">
        <f t="shared" ca="1" si="21"/>
        <v/>
      </c>
      <c r="I66" s="321" t="str">
        <f t="shared" ca="1" si="22"/>
        <v/>
      </c>
      <c r="J66" s="320" t="str">
        <f t="shared" ca="1" si="23"/>
        <v/>
      </c>
    </row>
    <row r="67" spans="3:10" x14ac:dyDescent="0.2">
      <c r="C67" s="849" t="str">
        <f t="shared" ca="1" si="20"/>
        <v/>
      </c>
      <c r="D67" s="850"/>
      <c r="E67" s="851" t="s">
        <v>404</v>
      </c>
      <c r="F67" s="852"/>
      <c r="G67" s="853"/>
      <c r="H67" s="321" t="str">
        <f t="shared" ca="1" si="21"/>
        <v/>
      </c>
      <c r="I67" s="321" t="str">
        <f t="shared" ca="1" si="22"/>
        <v/>
      </c>
      <c r="J67" s="320" t="str">
        <f t="shared" ca="1" si="23"/>
        <v/>
      </c>
    </row>
    <row r="68" spans="3:10" ht="12.95" customHeight="1" x14ac:dyDescent="0.2">
      <c r="C68" s="849" t="str">
        <f t="shared" ca="1" si="20"/>
        <v/>
      </c>
      <c r="D68" s="850"/>
      <c r="E68" s="851" t="s">
        <v>404</v>
      </c>
      <c r="F68" s="852"/>
      <c r="G68" s="853"/>
      <c r="H68" s="321" t="str">
        <f t="shared" ca="1" si="21"/>
        <v/>
      </c>
      <c r="I68" s="321" t="str">
        <f t="shared" ca="1" si="22"/>
        <v/>
      </c>
      <c r="J68" s="320" t="str">
        <f t="shared" ca="1" si="23"/>
        <v/>
      </c>
    </row>
    <row r="69" spans="3:10" ht="12.95" customHeight="1" x14ac:dyDescent="0.2">
      <c r="C69" s="849" t="str">
        <f t="shared" ca="1" si="20"/>
        <v/>
      </c>
      <c r="D69" s="850"/>
      <c r="E69" s="851" t="s">
        <v>404</v>
      </c>
      <c r="F69" s="852"/>
      <c r="G69" s="853"/>
      <c r="H69" s="321" t="str">
        <f t="shared" ca="1" si="21"/>
        <v/>
      </c>
      <c r="I69" s="321" t="str">
        <f t="shared" ca="1" si="22"/>
        <v/>
      </c>
      <c r="J69" s="320" t="str">
        <f t="shared" ca="1" si="23"/>
        <v/>
      </c>
    </row>
    <row r="70" spans="3:10" x14ac:dyDescent="0.2">
      <c r="C70" s="849" t="str">
        <f t="shared" ca="1" si="20"/>
        <v/>
      </c>
      <c r="D70" s="850"/>
      <c r="E70" s="851" t="s">
        <v>404</v>
      </c>
      <c r="F70" s="852"/>
      <c r="G70" s="853"/>
      <c r="H70" s="321" t="str">
        <f t="shared" ca="1" si="21"/>
        <v/>
      </c>
      <c r="I70" s="321" t="str">
        <f t="shared" ca="1" si="22"/>
        <v/>
      </c>
      <c r="J70" s="320" t="str">
        <f t="shared" ca="1" si="23"/>
        <v/>
      </c>
    </row>
    <row r="71" spans="3:10" x14ac:dyDescent="0.2">
      <c r="C71" s="849" t="str">
        <f t="shared" ca="1" si="20"/>
        <v/>
      </c>
      <c r="D71" s="850"/>
      <c r="E71" s="851" t="s">
        <v>404</v>
      </c>
      <c r="F71" s="852"/>
      <c r="G71" s="853"/>
      <c r="H71" s="321" t="str">
        <f t="shared" ca="1" si="21"/>
        <v/>
      </c>
      <c r="I71" s="321" t="str">
        <f t="shared" ca="1" si="22"/>
        <v/>
      </c>
      <c r="J71" s="320" t="str">
        <f t="shared" ca="1" si="23"/>
        <v/>
      </c>
    </row>
    <row r="72" spans="3:10" x14ac:dyDescent="0.2">
      <c r="C72" s="849" t="str">
        <f t="shared" ca="1" si="20"/>
        <v/>
      </c>
      <c r="D72" s="850"/>
      <c r="E72" s="851" t="s">
        <v>404</v>
      </c>
      <c r="F72" s="852"/>
      <c r="G72" s="853"/>
      <c r="H72" s="321" t="str">
        <f t="shared" ca="1" si="21"/>
        <v/>
      </c>
      <c r="I72" s="321" t="str">
        <f t="shared" ca="1" si="22"/>
        <v/>
      </c>
      <c r="J72" s="320" t="str">
        <f t="shared" ca="1" si="23"/>
        <v/>
      </c>
    </row>
    <row r="73" spans="3:10" x14ac:dyDescent="0.2">
      <c r="C73" s="849" t="str">
        <f t="shared" ca="1" si="20"/>
        <v/>
      </c>
      <c r="D73" s="850"/>
      <c r="E73" s="851" t="s">
        <v>404</v>
      </c>
      <c r="F73" s="852"/>
      <c r="G73" s="853"/>
      <c r="H73" s="321" t="str">
        <f t="shared" ca="1" si="21"/>
        <v/>
      </c>
      <c r="I73" s="321" t="str">
        <f t="shared" ca="1" si="22"/>
        <v/>
      </c>
      <c r="J73" s="320" t="str">
        <f t="shared" ca="1" si="23"/>
        <v/>
      </c>
    </row>
    <row r="74" spans="3:10" x14ac:dyDescent="0.2">
      <c r="C74" s="849" t="str">
        <f t="shared" ca="1" si="20"/>
        <v/>
      </c>
      <c r="D74" s="850"/>
      <c r="E74" s="851" t="s">
        <v>404</v>
      </c>
      <c r="F74" s="852"/>
      <c r="G74" s="853"/>
      <c r="H74" s="321" t="str">
        <f t="shared" ca="1" si="21"/>
        <v/>
      </c>
      <c r="I74" s="321" t="str">
        <f t="shared" ca="1" si="22"/>
        <v/>
      </c>
      <c r="J74" s="320" t="str">
        <f t="shared" ca="1" si="23"/>
        <v/>
      </c>
    </row>
    <row r="75" spans="3:10" x14ac:dyDescent="0.2">
      <c r="C75" s="849" t="str">
        <f t="shared" ca="1" si="20"/>
        <v/>
      </c>
      <c r="D75" s="850"/>
      <c r="E75" s="851" t="s">
        <v>404</v>
      </c>
      <c r="F75" s="852"/>
      <c r="G75" s="853"/>
      <c r="H75" s="321" t="str">
        <f t="shared" ca="1" si="21"/>
        <v/>
      </c>
      <c r="I75" s="321" t="str">
        <f t="shared" ca="1" si="22"/>
        <v/>
      </c>
      <c r="J75" s="320" t="str">
        <f t="shared" ca="1" si="23"/>
        <v/>
      </c>
    </row>
    <row r="76" spans="3:10" x14ac:dyDescent="0.2">
      <c r="C76" s="849" t="str">
        <f t="shared" ca="1" si="20"/>
        <v/>
      </c>
      <c r="D76" s="850"/>
      <c r="E76" s="851" t="s">
        <v>404</v>
      </c>
      <c r="F76" s="852"/>
      <c r="G76" s="853"/>
      <c r="H76" s="321" t="str">
        <f t="shared" ca="1" si="21"/>
        <v/>
      </c>
      <c r="I76" s="321" t="str">
        <f t="shared" ca="1" si="22"/>
        <v/>
      </c>
      <c r="J76" s="320" t="str">
        <f t="shared" ca="1" si="23"/>
        <v/>
      </c>
    </row>
    <row r="77" spans="3:10" x14ac:dyDescent="0.2">
      <c r="C77" s="849" t="str">
        <f t="shared" ca="1" si="20"/>
        <v/>
      </c>
      <c r="D77" s="850"/>
      <c r="E77" s="851" t="s">
        <v>404</v>
      </c>
      <c r="F77" s="852"/>
      <c r="G77" s="853"/>
      <c r="H77" s="321" t="str">
        <f t="shared" ca="1" si="21"/>
        <v/>
      </c>
      <c r="I77" s="321" t="str">
        <f t="shared" ca="1" si="22"/>
        <v/>
      </c>
      <c r="J77" s="320" t="str">
        <f t="shared" ca="1" si="23"/>
        <v/>
      </c>
    </row>
    <row r="78" spans="3:10" x14ac:dyDescent="0.2">
      <c r="C78" s="849" t="str">
        <f t="shared" ca="1" si="20"/>
        <v/>
      </c>
      <c r="D78" s="850"/>
      <c r="E78" s="851" t="s">
        <v>404</v>
      </c>
      <c r="F78" s="852"/>
      <c r="G78" s="853"/>
      <c r="H78" s="321" t="str">
        <f t="shared" ca="1" si="21"/>
        <v/>
      </c>
      <c r="I78" s="321" t="str">
        <f t="shared" ca="1" si="22"/>
        <v/>
      </c>
      <c r="J78" s="320" t="str">
        <f t="shared" ca="1" si="23"/>
        <v/>
      </c>
    </row>
    <row r="79" spans="3:10" x14ac:dyDescent="0.2">
      <c r="C79" s="849" t="str">
        <f t="shared" ca="1" si="20"/>
        <v/>
      </c>
      <c r="D79" s="850"/>
      <c r="E79" s="851" t="s">
        <v>404</v>
      </c>
      <c r="F79" s="852"/>
      <c r="G79" s="853"/>
      <c r="H79" s="321" t="str">
        <f t="shared" ca="1" si="21"/>
        <v/>
      </c>
      <c r="I79" s="321" t="str">
        <f t="shared" ca="1" si="22"/>
        <v/>
      </c>
      <c r="J79" s="320" t="str">
        <f t="shared" ca="1" si="23"/>
        <v/>
      </c>
    </row>
    <row r="80" spans="3:10" x14ac:dyDescent="0.2">
      <c r="C80" s="849" t="str">
        <f t="shared" ca="1" si="20"/>
        <v/>
      </c>
      <c r="D80" s="850"/>
      <c r="E80" s="851" t="s">
        <v>404</v>
      </c>
      <c r="F80" s="852"/>
      <c r="G80" s="853"/>
      <c r="H80" s="321" t="str">
        <f t="shared" ca="1" si="21"/>
        <v/>
      </c>
      <c r="I80" s="321" t="str">
        <f t="shared" ca="1" si="22"/>
        <v/>
      </c>
      <c r="J80" s="320" t="str">
        <f t="shared" ca="1" si="23"/>
        <v/>
      </c>
    </row>
    <row r="81" spans="3:10" x14ac:dyDescent="0.2">
      <c r="C81" s="849"/>
      <c r="D81" s="850"/>
      <c r="E81" s="851" t="s">
        <v>405</v>
      </c>
      <c r="F81" s="852"/>
      <c r="G81" s="853"/>
      <c r="H81" s="321"/>
      <c r="I81" s="322"/>
      <c r="J81" s="320" t="str">
        <f ca="1">M45</f>
        <v/>
      </c>
    </row>
    <row r="82" spans="3:10" ht="25.5" x14ac:dyDescent="0.2">
      <c r="C82" s="323"/>
      <c r="D82" s="324"/>
      <c r="E82" s="324"/>
      <c r="F82" s="324"/>
      <c r="G82" s="324"/>
      <c r="H82" s="324"/>
      <c r="I82" s="325" t="s">
        <v>406</v>
      </c>
      <c r="J82" s="326">
        <f ca="1">SUM(J61:J81)</f>
        <v>0</v>
      </c>
    </row>
  </sheetData>
  <mergeCells count="71">
    <mergeCell ref="C37:D37"/>
    <mergeCell ref="C38:D38"/>
    <mergeCell ref="C39:D39"/>
    <mergeCell ref="C40:D40"/>
    <mergeCell ref="C41:D41"/>
    <mergeCell ref="E65:G65"/>
    <mergeCell ref="C35:D35"/>
    <mergeCell ref="H9:I9"/>
    <mergeCell ref="C20:D20"/>
    <mergeCell ref="C21:D21"/>
    <mergeCell ref="E60:G60"/>
    <mergeCell ref="C60:D60"/>
    <mergeCell ref="C30:D30"/>
    <mergeCell ref="C31:D31"/>
    <mergeCell ref="C32:D32"/>
    <mergeCell ref="C33:D33"/>
    <mergeCell ref="C34:D34"/>
    <mergeCell ref="C48:D48"/>
    <mergeCell ref="C49:D49"/>
    <mergeCell ref="C50:D50"/>
    <mergeCell ref="C23:D23"/>
    <mergeCell ref="E66:G66"/>
    <mergeCell ref="E67:G67"/>
    <mergeCell ref="E73:G73"/>
    <mergeCell ref="E74:G74"/>
    <mergeCell ref="E76:G76"/>
    <mergeCell ref="E77:G77"/>
    <mergeCell ref="E78:G78"/>
    <mergeCell ref="E79:G79"/>
    <mergeCell ref="E80:G80"/>
    <mergeCell ref="E81:G81"/>
    <mergeCell ref="C61:D61"/>
    <mergeCell ref="C62:D62"/>
    <mergeCell ref="Q19:Q20"/>
    <mergeCell ref="C63:D63"/>
    <mergeCell ref="C64:D64"/>
    <mergeCell ref="E61:G61"/>
    <mergeCell ref="E62:G62"/>
    <mergeCell ref="E63:G63"/>
    <mergeCell ref="E64:G64"/>
    <mergeCell ref="C42:D42"/>
    <mergeCell ref="C43:D43"/>
    <mergeCell ref="C44:D44"/>
    <mergeCell ref="C45:D45"/>
    <mergeCell ref="C46:D46"/>
    <mergeCell ref="C47:D47"/>
    <mergeCell ref="C36:D36"/>
    <mergeCell ref="C78:D78"/>
    <mergeCell ref="C79:D79"/>
    <mergeCell ref="C80:D80"/>
    <mergeCell ref="C65:D65"/>
    <mergeCell ref="C66:D66"/>
    <mergeCell ref="C67:D67"/>
    <mergeCell ref="C73:D73"/>
    <mergeCell ref="C74:D74"/>
    <mergeCell ref="L58:N61"/>
    <mergeCell ref="C81:D81"/>
    <mergeCell ref="C68:D68"/>
    <mergeCell ref="E68:G68"/>
    <mergeCell ref="C69:D69"/>
    <mergeCell ref="E69:G69"/>
    <mergeCell ref="C70:D70"/>
    <mergeCell ref="E70:G70"/>
    <mergeCell ref="C71:D71"/>
    <mergeCell ref="E71:G71"/>
    <mergeCell ref="C72:D72"/>
    <mergeCell ref="E72:G72"/>
    <mergeCell ref="C75:D75"/>
    <mergeCell ref="E75:G75"/>
    <mergeCell ref="C76:D76"/>
    <mergeCell ref="C77:D77"/>
  </mergeCells>
  <conditionalFormatting sqref="L51:M51">
    <cfRule type="expression" dxfId="19" priority="485">
      <formula>(L$51&lt;&gt;$O$21)</formula>
    </cfRule>
  </conditionalFormatting>
  <conditionalFormatting sqref="L31">
    <cfRule type="expression" dxfId="18" priority="2">
      <formula>(L31&lt;&gt;M31)</formula>
    </cfRule>
  </conditionalFormatting>
  <conditionalFormatting sqref="L32:L50">
    <cfRule type="expression" dxfId="17" priority="1">
      <formula>(L32&lt;&gt;M32)</formula>
    </cfRule>
  </conditionalFormatting>
  <dataValidations count="1">
    <dataValidation type="custom" allowBlank="1" showInputMessage="1" showErrorMessage="1" sqref="AY7:BG7 C17:C19">
      <formula1>"'"</formula1>
    </dataValidation>
  </dataValidations>
  <pageMargins left="0.7" right="0.7" top="0.75" bottom="0.75" header="0.3" footer="0.3"/>
  <pageSetup scale="50" orientation="portrait" r:id="rId1"/>
  <colBreaks count="1" manualBreakCount="1">
    <brk id="1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Config!$B$66:$B$86</xm:f>
          </x14:formula1>
          <xm:sqref>H9:I9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499984740745262"/>
    <pageSetUpPr autoPageBreaks="0" fitToPage="1"/>
  </sheetPr>
  <dimension ref="A1:EO242"/>
  <sheetViews>
    <sheetView showGridLines="0" zoomScale="90" zoomScaleNormal="90" workbookViewId="0">
      <selection activeCell="D1" sqref="D1"/>
    </sheetView>
  </sheetViews>
  <sheetFormatPr defaultColWidth="14.28515625" defaultRowHeight="12.75" outlineLevelRow="1" x14ac:dyDescent="0.2"/>
  <cols>
    <col min="1" max="2" width="3.7109375" style="342" customWidth="1"/>
    <col min="3" max="4" width="14.28515625" style="342"/>
    <col min="5" max="15" width="15.7109375" style="342" customWidth="1"/>
    <col min="16" max="16384" width="14.28515625" style="342"/>
  </cols>
  <sheetData>
    <row r="1" spans="1:145" ht="20.25" x14ac:dyDescent="0.3">
      <c r="A1" s="892" t="s">
        <v>309</v>
      </c>
      <c r="B1" s="212"/>
      <c r="D1"/>
    </row>
    <row r="2" spans="1:145" ht="12.95" customHeight="1" x14ac:dyDescent="0.2">
      <c r="A2" s="433"/>
      <c r="B2" s="434"/>
    </row>
    <row r="3" spans="1:145" ht="20.25" customHeight="1" x14ac:dyDescent="0.3">
      <c r="A3" s="433"/>
      <c r="B3" s="910" t="s">
        <v>566</v>
      </c>
      <c r="C3" s="911"/>
    </row>
    <row r="4" spans="1:145" ht="12.95" customHeight="1" x14ac:dyDescent="0.2">
      <c r="A4" s="433"/>
      <c r="B4" s="912" t="s">
        <v>580</v>
      </c>
      <c r="C4" s="911"/>
    </row>
    <row r="5" spans="1:145" ht="12.95" customHeight="1" x14ac:dyDescent="0.2">
      <c r="A5" s="433"/>
      <c r="B5" s="912" t="s">
        <v>426</v>
      </c>
      <c r="C5" s="911"/>
    </row>
    <row r="6" spans="1:145" ht="20.25" customHeight="1" thickBot="1" x14ac:dyDescent="0.25">
      <c r="A6" s="447"/>
      <c r="E6" s="448"/>
      <c r="R6" s="448"/>
      <c r="S6" s="448"/>
      <c r="T6" s="328"/>
      <c r="AF6" s="448"/>
      <c r="AG6" s="448"/>
      <c r="AU6" s="448"/>
      <c r="BI6" s="448"/>
      <c r="BW6" s="448"/>
      <c r="CK6" s="448"/>
      <c r="CY6" s="448"/>
      <c r="DM6" s="448"/>
      <c r="EA6" s="448"/>
      <c r="EO6" s="448"/>
    </row>
    <row r="7" spans="1:145" s="356" customFormat="1" ht="4.5" customHeight="1" x14ac:dyDescent="0.2">
      <c r="E7" s="449"/>
      <c r="R7" s="449"/>
      <c r="S7" s="449"/>
      <c r="AF7" s="449"/>
      <c r="AG7" s="449"/>
      <c r="AU7" s="449"/>
      <c r="BI7" s="449"/>
      <c r="BW7" s="449"/>
      <c r="CK7" s="449"/>
      <c r="CY7" s="449"/>
      <c r="DM7" s="449"/>
      <c r="EA7" s="449"/>
      <c r="EO7" s="449"/>
    </row>
    <row r="8" spans="1:145" ht="15" x14ac:dyDescent="0.25">
      <c r="A8" s="817" t="s">
        <v>209</v>
      </c>
      <c r="B8" s="817"/>
      <c r="C8" s="817"/>
      <c r="D8" s="387"/>
      <c r="G8" s="45" t="s">
        <v>206</v>
      </c>
      <c r="H8" s="812" t="s">
        <v>0</v>
      </c>
      <c r="I8" s="812"/>
      <c r="J8" s="450"/>
    </row>
    <row r="9" spans="1:145" s="448" customFormat="1" ht="14.25" x14ac:dyDescent="0.2">
      <c r="C9" s="342"/>
      <c r="D9" s="342"/>
      <c r="E9" s="342"/>
      <c r="F9" s="342"/>
      <c r="N9" s="342"/>
    </row>
    <row r="10" spans="1:145" x14ac:dyDescent="0.2">
      <c r="E10" s="451" t="str">
        <f ca="1">OFFSET(INDIRECT(VLOOKUP($H$8,Config!$B$66:$AB$86,9,FALSE)),ROW(E10)-ROW($E$10),COLUMN(E10)-COLUMN($E$10))</f>
        <v>Period 1</v>
      </c>
      <c r="F10" s="451" t="str">
        <f ca="1">OFFSET(INDIRECT(VLOOKUP($H$8,Config!$B$66:$AB$86,9,FALSE)),ROW(F10)-ROW($E$10),COLUMN(F10)-COLUMN($E$10))</f>
        <v>Period 2</v>
      </c>
      <c r="G10" s="451" t="str">
        <f ca="1">OFFSET(INDIRECT(VLOOKUP($H$8,Config!$B$66:$AB$86,9,FALSE)),ROW(G10)-ROW($E$10),COLUMN(G10)-COLUMN($E$10))</f>
        <v>Period 3</v>
      </c>
      <c r="H10" s="451" t="str">
        <f ca="1">OFFSET(INDIRECT(VLOOKUP($H$8,Config!$B$66:$AB$86,9,FALSE)),ROW(H10)-ROW($E$10),COLUMN(H10)-COLUMN($E$10))</f>
        <v>Period 4</v>
      </c>
      <c r="I10" s="451" t="str">
        <f ca="1">OFFSET(INDIRECT(VLOOKUP($H$8,Config!$B$66:$AB$86,9,FALSE)),ROW(I10)-ROW($E$10),COLUMN(I10)-COLUMN($E$10))</f>
        <v>Period 5</v>
      </c>
      <c r="J10" s="451" t="str">
        <f ca="1">OFFSET(INDIRECT(VLOOKUP($H$8,Config!$B$66:$AB$86,9,FALSE)),ROW(J10)-ROW($E$10),COLUMN(J10)-COLUMN($E$10))</f>
        <v>Period 6</v>
      </c>
      <c r="K10" s="451" t="str">
        <f ca="1">OFFSET(INDIRECT(VLOOKUP($H$8,Config!$B$66:$AB$86,9,FALSE)),ROW(K10)-ROW($E$10),COLUMN(K10)-COLUMN($E$10))</f>
        <v>Period 7</v>
      </c>
      <c r="L10" s="451" t="str">
        <f ca="1">OFFSET(INDIRECT(VLOOKUP($H$8,Config!$B$66:$AB$86,9,FALSE)),ROW(L10)-ROW($E$10),COLUMN(L10)-COLUMN($E$10))</f>
        <v>Period 8</v>
      </c>
      <c r="M10" s="451" t="str">
        <f ca="1">OFFSET(INDIRECT(VLOOKUP($H$8,Config!$B$66:$AB$86,9,FALSE)),ROW(M10)-ROW($E$10),COLUMN(M10)-COLUMN($E$10))</f>
        <v>Period 9</v>
      </c>
      <c r="N10" s="451" t="str">
        <f ca="1">OFFSET(INDIRECT(VLOOKUP($H$8,Config!$B$66:$AB$86,9,FALSE)),ROW(N10)-ROW($E$10),COLUMN(N10)-COLUMN($E$10))</f>
        <v>Period 10</v>
      </c>
      <c r="O10" s="452" t="s">
        <v>1</v>
      </c>
    </row>
    <row r="11" spans="1:145" x14ac:dyDescent="0.2">
      <c r="E11" s="734" t="str">
        <f ca="1">OFFSET(INDIRECT(VLOOKUP($H$8,Config!$B$66:$AB$86,9,FALSE)),ROW(E11)-ROW($E$10),COLUMN(E11)-COLUMN($E$10))</f>
        <v xml:space="preserve">Jan-00 - </v>
      </c>
      <c r="F11" s="734" t="str">
        <f ca="1">OFFSET(INDIRECT(VLOOKUP($H$8,Config!$B$66:$AB$86,9,FALSE)),ROW(F11)-ROW($E$10),COLUMN(F11)-COLUMN($E$10))</f>
        <v xml:space="preserve"> - </v>
      </c>
      <c r="G11" s="734" t="str">
        <f ca="1">OFFSET(INDIRECT(VLOOKUP($H$8,Config!$B$66:$AB$86,9,FALSE)),ROW(G11)-ROW($E$10),COLUMN(G11)-COLUMN($E$10))</f>
        <v xml:space="preserve"> - </v>
      </c>
      <c r="H11" s="734" t="str">
        <f ca="1">OFFSET(INDIRECT(VLOOKUP($H$8,Config!$B$66:$AB$86,9,FALSE)),ROW(H11)-ROW($E$10),COLUMN(H11)-COLUMN($E$10))</f>
        <v xml:space="preserve"> - </v>
      </c>
      <c r="I11" s="734" t="str">
        <f ca="1">OFFSET(INDIRECT(VLOOKUP($H$8,Config!$B$66:$AB$86,9,FALSE)),ROW(I11)-ROW($E$10),COLUMN(I11)-COLUMN($E$10))</f>
        <v xml:space="preserve"> - </v>
      </c>
      <c r="J11" s="734" t="str">
        <f ca="1">OFFSET(INDIRECT(VLOOKUP($H$8,Config!$B$66:$AB$86,9,FALSE)),ROW(J11)-ROW($E$10),COLUMN(J11)-COLUMN($E$10))</f>
        <v xml:space="preserve"> - </v>
      </c>
      <c r="K11" s="734" t="str">
        <f ca="1">OFFSET(INDIRECT(VLOOKUP($H$8,Config!$B$66:$AB$86,9,FALSE)),ROW(K11)-ROW($E$10),COLUMN(K11)-COLUMN($E$10))</f>
        <v xml:space="preserve"> - </v>
      </c>
      <c r="L11" s="734" t="str">
        <f ca="1">OFFSET(INDIRECT(VLOOKUP($H$8,Config!$B$66:$AB$86,9,FALSE)),ROW(L11)-ROW($E$10),COLUMN(L11)-COLUMN($E$10))</f>
        <v xml:space="preserve"> - </v>
      </c>
      <c r="M11" s="734" t="str">
        <f ca="1">OFFSET(INDIRECT(VLOOKUP($H$8,Config!$B$66:$AB$86,9,FALSE)),ROW(M11)-ROW($E$10),COLUMN(M11)-COLUMN($E$10))</f>
        <v xml:space="preserve"> - </v>
      </c>
      <c r="N11" s="734" t="str">
        <f ca="1">OFFSET(INDIRECT(VLOOKUP($H$8,Config!$B$66:$AB$86,9,FALSE)),ROW(N11)-ROW($E$10),COLUMN(N11)-COLUMN($E$10))</f>
        <v xml:space="preserve"> - </v>
      </c>
      <c r="P11" s="826" t="s">
        <v>341</v>
      </c>
    </row>
    <row r="12" spans="1:145" x14ac:dyDescent="0.2">
      <c r="C12" s="873" t="s">
        <v>21</v>
      </c>
      <c r="D12" s="873"/>
      <c r="E12" s="453" t="str">
        <f ca="1">OFFSET(INDIRECT(VLOOKUP($H$8,Config!$B$66:$AB$86,9,FALSE)),ROW(E12)-ROW($E$10),COLUMN(E12)-COLUMN($E$10))</f>
        <v>Budget</v>
      </c>
      <c r="F12" s="453" t="str">
        <f ca="1">OFFSET(INDIRECT(VLOOKUP($H$8,Config!$B$66:$AB$86,9,FALSE)),ROW(F12)-ROW($E$10),COLUMN(F12)-COLUMN($E$10))</f>
        <v>Budget</v>
      </c>
      <c r="G12" s="453" t="str">
        <f ca="1">OFFSET(INDIRECT(VLOOKUP($H$8,Config!$B$66:$AB$86,9,FALSE)),ROW(G12)-ROW($E$10),COLUMN(G12)-COLUMN($E$10))</f>
        <v>Budget</v>
      </c>
      <c r="H12" s="453" t="str">
        <f ca="1">OFFSET(INDIRECT(VLOOKUP($H$8,Config!$B$66:$AB$86,9,FALSE)),ROW(H12)-ROW($E$10),COLUMN(H12)-COLUMN($E$10))</f>
        <v>Budget</v>
      </c>
      <c r="I12" s="453" t="str">
        <f ca="1">OFFSET(INDIRECT(VLOOKUP($H$8,Config!$B$66:$AB$86,9,FALSE)),ROW(I12)-ROW($E$10),COLUMN(I12)-COLUMN($E$10))</f>
        <v>Budget</v>
      </c>
      <c r="J12" s="453" t="str">
        <f ca="1">OFFSET(INDIRECT(VLOOKUP($H$8,Config!$B$66:$AB$86,9,FALSE)),ROW(J12)-ROW($E$10),COLUMN(J12)-COLUMN($E$10))</f>
        <v>Budget</v>
      </c>
      <c r="K12" s="453" t="str">
        <f ca="1">OFFSET(INDIRECT(VLOOKUP($H$8,Config!$B$66:$AB$86,9,FALSE)),ROW(K12)-ROW($E$10),COLUMN(K12)-COLUMN($E$10))</f>
        <v>Budget</v>
      </c>
      <c r="L12" s="453" t="str">
        <f ca="1">OFFSET(INDIRECT(VLOOKUP($H$8,Config!$B$66:$AB$86,9,FALSE)),ROW(L12)-ROW($E$10),COLUMN(L12)-COLUMN($E$10))</f>
        <v>Budget</v>
      </c>
      <c r="M12" s="453" t="str">
        <f ca="1">OFFSET(INDIRECT(VLOOKUP($H$8,Config!$B$66:$AB$86,9,FALSE)),ROW(M12)-ROW($E$10),COLUMN(M12)-COLUMN($E$10))</f>
        <v>Budget</v>
      </c>
      <c r="N12" s="453" t="str">
        <f ca="1">OFFSET(INDIRECT(VLOOKUP($H$8,Config!$B$66:$AB$86,9,FALSE)),ROW(N12)-ROW($E$10),COLUMN(N12)-COLUMN($E$10))</f>
        <v>Budget</v>
      </c>
      <c r="O12" s="454"/>
      <c r="P12" s="826"/>
      <c r="Q12" s="741" t="s">
        <v>7</v>
      </c>
    </row>
    <row r="13" spans="1:145" x14ac:dyDescent="0.2">
      <c r="C13" s="514" t="s">
        <v>2</v>
      </c>
      <c r="D13" s="455"/>
      <c r="E13" s="369">
        <f ca="1">OFFSET(INDIRECT(VLOOKUP($H$8,Config!$B$66:$AB$86,5,FALSE)),ROW(E13)-ROW($E$13),COLUMN(E13)-COLUMN($E$13))</f>
        <v>0</v>
      </c>
      <c r="F13" s="369">
        <f ca="1">OFFSET(INDIRECT(VLOOKUP($H$8,Config!$B$66:$AB$86,5,FALSE)),ROW(F13)-ROW($E$13),COLUMN(F13)-COLUMN($E$13))</f>
        <v>0</v>
      </c>
      <c r="G13" s="369">
        <f ca="1">OFFSET(INDIRECT(VLOOKUP($H$8,Config!$B$66:$AB$86,5,FALSE)),ROW(G13)-ROW($E$13),COLUMN(G13)-COLUMN($E$13))</f>
        <v>0</v>
      </c>
      <c r="H13" s="369">
        <f ca="1">OFFSET(INDIRECT(VLOOKUP($H$8,Config!$B$66:$AB$86,5,FALSE)),ROW(H13)-ROW($E$13),COLUMN(H13)-COLUMN($E$13))</f>
        <v>0</v>
      </c>
      <c r="I13" s="369">
        <f ca="1">OFFSET(INDIRECT(VLOOKUP($H$8,Config!$B$66:$AB$86,5,FALSE)),ROW(I13)-ROW($E$13),COLUMN(I13)-COLUMN($E$13))</f>
        <v>0</v>
      </c>
      <c r="J13" s="369">
        <f ca="1">OFFSET(INDIRECT(VLOOKUP($H$8,Config!$B$66:$AB$86,5,FALSE)),ROW(J13)-ROW($E$13),COLUMN(J13)-COLUMN($E$13))</f>
        <v>0</v>
      </c>
      <c r="K13" s="369">
        <f ca="1">OFFSET(INDIRECT(VLOOKUP($H$8,Config!$B$66:$AB$86,5,FALSE)),ROW(K13)-ROW($E$13),COLUMN(K13)-COLUMN($E$13))</f>
        <v>0</v>
      </c>
      <c r="L13" s="369">
        <f ca="1">OFFSET(INDIRECT(VLOOKUP($H$8,Config!$B$66:$AB$86,5,FALSE)),ROW(L13)-ROW($E$13),COLUMN(L13)-COLUMN($E$13))</f>
        <v>0</v>
      </c>
      <c r="M13" s="369">
        <f ca="1">OFFSET(INDIRECT(VLOOKUP($H$8,Config!$B$66:$AB$86,5,FALSE)),ROW(M13)-ROW($E$13),COLUMN(M13)-COLUMN($E$13))</f>
        <v>0</v>
      </c>
      <c r="N13" s="369">
        <f ca="1">OFFSET(INDIRECT(VLOOKUP($H$8,Config!$B$66:$AB$86,5,FALSE)),ROW(N13)-ROW($E$13),COLUMN(N13)-COLUMN($E$13))</f>
        <v>0</v>
      </c>
      <c r="O13" s="369">
        <f ca="1">SUM(E13:N13)</f>
        <v>0</v>
      </c>
      <c r="P13" s="46" t="str">
        <f ca="1">IF(ISERROR(O13/O$19),"",O13/O$19)</f>
        <v/>
      </c>
      <c r="Q13" s="46" t="str">
        <f ca="1">IF(ISERROR(O13/O$21),"",O13/O$21)</f>
        <v/>
      </c>
    </row>
    <row r="14" spans="1:145" x14ac:dyDescent="0.2">
      <c r="C14" s="515" t="s">
        <v>3</v>
      </c>
      <c r="D14" s="456"/>
      <c r="E14" s="372">
        <f ca="1">OFFSET(INDIRECT(VLOOKUP($H$8,Config!$B$66:$AB$86,5,FALSE)),ROW(E14)-ROW($E$13),COLUMN(E14)-COLUMN($E$13))</f>
        <v>0</v>
      </c>
      <c r="F14" s="372">
        <f ca="1">OFFSET(INDIRECT(VLOOKUP($H$8,Config!$B$66:$AB$86,5,FALSE)),ROW(F14)-ROW($E$13),COLUMN(F14)-COLUMN($E$13))</f>
        <v>0</v>
      </c>
      <c r="G14" s="372">
        <f ca="1">OFFSET(INDIRECT(VLOOKUP($H$8,Config!$B$66:$AB$86,5,FALSE)),ROW(G14)-ROW($E$13),COLUMN(G14)-COLUMN($E$13))</f>
        <v>0</v>
      </c>
      <c r="H14" s="372">
        <f ca="1">OFFSET(INDIRECT(VLOOKUP($H$8,Config!$B$66:$AB$86,5,FALSE)),ROW(H14)-ROW($E$13),COLUMN(H14)-COLUMN($E$13))</f>
        <v>0</v>
      </c>
      <c r="I14" s="372">
        <f ca="1">OFFSET(INDIRECT(VLOOKUP($H$8,Config!$B$66:$AB$86,5,FALSE)),ROW(I14)-ROW($E$13),COLUMN(I14)-COLUMN($E$13))</f>
        <v>0</v>
      </c>
      <c r="J14" s="372">
        <f ca="1">OFFSET(INDIRECT(VLOOKUP($H$8,Config!$B$66:$AB$86,5,FALSE)),ROW(J14)-ROW($E$13),COLUMN(J14)-COLUMN($E$13))</f>
        <v>0</v>
      </c>
      <c r="K14" s="372">
        <f ca="1">OFFSET(INDIRECT(VLOOKUP($H$8,Config!$B$66:$AB$86,5,FALSE)),ROW(K14)-ROW($E$13),COLUMN(K14)-COLUMN($E$13))</f>
        <v>0</v>
      </c>
      <c r="L14" s="372">
        <f ca="1">OFFSET(INDIRECT(VLOOKUP($H$8,Config!$B$66:$AB$86,5,FALSE)),ROW(L14)-ROW($E$13),COLUMN(L14)-COLUMN($E$13))</f>
        <v>0</v>
      </c>
      <c r="M14" s="372">
        <f ca="1">OFFSET(INDIRECT(VLOOKUP($H$8,Config!$B$66:$AB$86,5,FALSE)),ROW(M14)-ROW($E$13),COLUMN(M14)-COLUMN($E$13))</f>
        <v>0</v>
      </c>
      <c r="N14" s="372">
        <f ca="1">OFFSET(INDIRECT(VLOOKUP($H$8,Config!$B$66:$AB$86,5,FALSE)),ROW(N14)-ROW($E$13),COLUMN(N14)-COLUMN($E$13))</f>
        <v>0</v>
      </c>
      <c r="O14" s="372">
        <f t="shared" ref="O14:O21" ca="1" si="0">SUM(E14:N14)</f>
        <v>0</v>
      </c>
      <c r="P14" s="46" t="str">
        <f t="shared" ref="P14:P21" ca="1" si="1">IF(ISERROR(O14/O$19),"",O14/O$19)</f>
        <v/>
      </c>
      <c r="Q14" s="46" t="str">
        <f t="shared" ref="Q14:Q21" ca="1" si="2">IF(ISERROR(O14/O$21),"",O14/O$21)</f>
        <v/>
      </c>
    </row>
    <row r="15" spans="1:145" x14ac:dyDescent="0.2">
      <c r="C15" s="515" t="s">
        <v>198</v>
      </c>
      <c r="D15" s="456"/>
      <c r="E15" s="372">
        <f ca="1">OFFSET(INDIRECT(VLOOKUP($H$8,Config!$B$66:$AB$86,5,FALSE)),ROW(E15)-ROW($E$13),COLUMN(E15)-COLUMN($E$13))</f>
        <v>0</v>
      </c>
      <c r="F15" s="372">
        <f ca="1">OFFSET(INDIRECT(VLOOKUP($H$8,Config!$B$66:$AB$86,5,FALSE)),ROW(F15)-ROW($E$13),COLUMN(F15)-COLUMN($E$13))</f>
        <v>0</v>
      </c>
      <c r="G15" s="372">
        <f ca="1">OFFSET(INDIRECT(VLOOKUP($H$8,Config!$B$66:$AB$86,5,FALSE)),ROW(G15)-ROW($E$13),COLUMN(G15)-COLUMN($E$13))</f>
        <v>0</v>
      </c>
      <c r="H15" s="372">
        <f ca="1">OFFSET(INDIRECT(VLOOKUP($H$8,Config!$B$66:$AB$86,5,FALSE)),ROW(H15)-ROW($E$13),COLUMN(H15)-COLUMN($E$13))</f>
        <v>0</v>
      </c>
      <c r="I15" s="372">
        <f ca="1">OFFSET(INDIRECT(VLOOKUP($H$8,Config!$B$66:$AB$86,5,FALSE)),ROW(I15)-ROW($E$13),COLUMN(I15)-COLUMN($E$13))</f>
        <v>0</v>
      </c>
      <c r="J15" s="372">
        <f ca="1">OFFSET(INDIRECT(VLOOKUP($H$8,Config!$B$66:$AB$86,5,FALSE)),ROW(J15)-ROW($E$13),COLUMN(J15)-COLUMN($E$13))</f>
        <v>0</v>
      </c>
      <c r="K15" s="372">
        <f ca="1">OFFSET(INDIRECT(VLOOKUP($H$8,Config!$B$66:$AB$86,5,FALSE)),ROW(K15)-ROW($E$13),COLUMN(K15)-COLUMN($E$13))</f>
        <v>0</v>
      </c>
      <c r="L15" s="372">
        <f ca="1">OFFSET(INDIRECT(VLOOKUP($H$8,Config!$B$66:$AB$86,5,FALSE)),ROW(L15)-ROW($E$13),COLUMN(L15)-COLUMN($E$13))</f>
        <v>0</v>
      </c>
      <c r="M15" s="372">
        <f ca="1">OFFSET(INDIRECT(VLOOKUP($H$8,Config!$B$66:$AB$86,5,FALSE)),ROW(M15)-ROW($E$13),COLUMN(M15)-COLUMN($E$13))</f>
        <v>0</v>
      </c>
      <c r="N15" s="372">
        <f ca="1">OFFSET(INDIRECT(VLOOKUP($H$8,Config!$B$66:$AB$86,5,FALSE)),ROW(N15)-ROW($E$13),COLUMN(N15)-COLUMN($E$13))</f>
        <v>0</v>
      </c>
      <c r="O15" s="372">
        <f t="shared" ca="1" si="0"/>
        <v>0</v>
      </c>
      <c r="P15" s="46" t="str">
        <f t="shared" ca="1" si="1"/>
        <v/>
      </c>
      <c r="Q15" s="46" t="str">
        <f t="shared" ca="1" si="2"/>
        <v/>
      </c>
    </row>
    <row r="16" spans="1:145" x14ac:dyDescent="0.2">
      <c r="C16" s="515" t="s">
        <v>4</v>
      </c>
      <c r="D16" s="456"/>
      <c r="E16" s="372">
        <f ca="1">OFFSET(INDIRECT(VLOOKUP($H$8,Config!$B$66:$AB$86,5,FALSE)),ROW(E16)-ROW($E$13),COLUMN(E16)-COLUMN($E$13))</f>
        <v>0</v>
      </c>
      <c r="F16" s="372">
        <f ca="1">OFFSET(INDIRECT(VLOOKUP($H$8,Config!$B$66:$AB$86,5,FALSE)),ROW(F16)-ROW($E$13),COLUMN(F16)-COLUMN($E$13))</f>
        <v>0</v>
      </c>
      <c r="G16" s="372">
        <f ca="1">OFFSET(INDIRECT(VLOOKUP($H$8,Config!$B$66:$AB$86,5,FALSE)),ROW(G16)-ROW($E$13),COLUMN(G16)-COLUMN($E$13))</f>
        <v>0</v>
      </c>
      <c r="H16" s="372">
        <f ca="1">OFFSET(INDIRECT(VLOOKUP($H$8,Config!$B$66:$AB$86,5,FALSE)),ROW(H16)-ROW($E$13),COLUMN(H16)-COLUMN($E$13))</f>
        <v>0</v>
      </c>
      <c r="I16" s="372">
        <f ca="1">OFFSET(INDIRECT(VLOOKUP($H$8,Config!$B$66:$AB$86,5,FALSE)),ROW(I16)-ROW($E$13),COLUMN(I16)-COLUMN($E$13))</f>
        <v>0</v>
      </c>
      <c r="J16" s="372">
        <f ca="1">OFFSET(INDIRECT(VLOOKUP($H$8,Config!$B$66:$AB$86,5,FALSE)),ROW(J16)-ROW($E$13),COLUMN(J16)-COLUMN($E$13))</f>
        <v>0</v>
      </c>
      <c r="K16" s="372">
        <f ca="1">OFFSET(INDIRECT(VLOOKUP($H$8,Config!$B$66:$AB$86,5,FALSE)),ROW(K16)-ROW($E$13),COLUMN(K16)-COLUMN($E$13))</f>
        <v>0</v>
      </c>
      <c r="L16" s="372">
        <f ca="1">OFFSET(INDIRECT(VLOOKUP($H$8,Config!$B$66:$AB$86,5,FALSE)),ROW(L16)-ROW($E$13),COLUMN(L16)-COLUMN($E$13))</f>
        <v>0</v>
      </c>
      <c r="M16" s="372">
        <f ca="1">OFFSET(INDIRECT(VLOOKUP($H$8,Config!$B$66:$AB$86,5,FALSE)),ROW(M16)-ROW($E$13),COLUMN(M16)-COLUMN($E$13))</f>
        <v>0</v>
      </c>
      <c r="N16" s="372">
        <f ca="1">OFFSET(INDIRECT(VLOOKUP($H$8,Config!$B$66:$AB$86,5,FALSE)),ROW(N16)-ROW($E$13),COLUMN(N16)-COLUMN($E$13))</f>
        <v>0</v>
      </c>
      <c r="O16" s="372">
        <f t="shared" ca="1" si="0"/>
        <v>0</v>
      </c>
      <c r="P16" s="46" t="str">
        <f t="shared" ca="1" si="1"/>
        <v/>
      </c>
      <c r="Q16" s="46" t="str">
        <f t="shared" ca="1" si="2"/>
        <v/>
      </c>
    </row>
    <row r="17" spans="1:17" x14ac:dyDescent="0.2">
      <c r="C17" s="515" t="s">
        <v>6</v>
      </c>
      <c r="D17" s="456"/>
      <c r="E17" s="372">
        <f ca="1">OFFSET(INDIRECT(VLOOKUP($H$8,Config!$B$66:$AB$86,5,FALSE)),ROW(E17)-ROW($E$13),COLUMN(E17)-COLUMN($E$13))</f>
        <v>0</v>
      </c>
      <c r="F17" s="372">
        <f ca="1">OFFSET(INDIRECT(VLOOKUP($H$8,Config!$B$66:$AB$86,5,FALSE)),ROW(F17)-ROW($E$13),COLUMN(F17)-COLUMN($E$13))</f>
        <v>0</v>
      </c>
      <c r="G17" s="372">
        <f ca="1">OFFSET(INDIRECT(VLOOKUP($H$8,Config!$B$66:$AB$86,5,FALSE)),ROW(G17)-ROW($E$13),COLUMN(G17)-COLUMN($E$13))</f>
        <v>0</v>
      </c>
      <c r="H17" s="372">
        <f ca="1">OFFSET(INDIRECT(VLOOKUP($H$8,Config!$B$66:$AB$86,5,FALSE)),ROW(H17)-ROW($E$13),COLUMN(H17)-COLUMN($E$13))</f>
        <v>0</v>
      </c>
      <c r="I17" s="372">
        <f ca="1">OFFSET(INDIRECT(VLOOKUP($H$8,Config!$B$66:$AB$86,5,FALSE)),ROW(I17)-ROW($E$13),COLUMN(I17)-COLUMN($E$13))</f>
        <v>0</v>
      </c>
      <c r="J17" s="372">
        <f ca="1">OFFSET(INDIRECT(VLOOKUP($H$8,Config!$B$66:$AB$86,5,FALSE)),ROW(J17)-ROW($E$13),COLUMN(J17)-COLUMN($E$13))</f>
        <v>0</v>
      </c>
      <c r="K17" s="372">
        <f ca="1">OFFSET(INDIRECT(VLOOKUP($H$8,Config!$B$66:$AB$86,5,FALSE)),ROW(K17)-ROW($E$13),COLUMN(K17)-COLUMN($E$13))</f>
        <v>0</v>
      </c>
      <c r="L17" s="372">
        <f ca="1">OFFSET(INDIRECT(VLOOKUP($H$8,Config!$B$66:$AB$86,5,FALSE)),ROW(L17)-ROW($E$13),COLUMN(L17)-COLUMN($E$13))</f>
        <v>0</v>
      </c>
      <c r="M17" s="372">
        <f ca="1">OFFSET(INDIRECT(VLOOKUP($H$8,Config!$B$66:$AB$86,5,FALSE)),ROW(M17)-ROW($E$13),COLUMN(M17)-COLUMN($E$13))</f>
        <v>0</v>
      </c>
      <c r="N17" s="372">
        <f ca="1">OFFSET(INDIRECT(VLOOKUP($H$8,Config!$B$66:$AB$86,5,FALSE)),ROW(N17)-ROW($E$13),COLUMN(N17)-COLUMN($E$13))</f>
        <v>0</v>
      </c>
      <c r="O17" s="372">
        <f t="shared" ca="1" si="0"/>
        <v>0</v>
      </c>
      <c r="P17" s="46" t="str">
        <f t="shared" ca="1" si="1"/>
        <v/>
      </c>
      <c r="Q17" s="46" t="str">
        <f t="shared" ca="1" si="2"/>
        <v/>
      </c>
    </row>
    <row r="18" spans="1:17" x14ac:dyDescent="0.2">
      <c r="A18" s="379"/>
      <c r="B18" s="379"/>
      <c r="C18" s="515" t="s">
        <v>28</v>
      </c>
      <c r="D18" s="456"/>
      <c r="E18" s="372">
        <f ca="1">OFFSET(INDIRECT(VLOOKUP($H$8,Config!$B$66:$AB$86,5,FALSE)),ROW(E18)-ROW($E$13),COLUMN(E18)-COLUMN($E$13))</f>
        <v>0</v>
      </c>
      <c r="F18" s="372">
        <f ca="1">OFFSET(INDIRECT(VLOOKUP($H$8,Config!$B$66:$AB$86,5,FALSE)),ROW(F18)-ROW($E$13),COLUMN(F18)-COLUMN($E$13))</f>
        <v>0</v>
      </c>
      <c r="G18" s="372">
        <f ca="1">OFFSET(INDIRECT(VLOOKUP($H$8,Config!$B$66:$AB$86,5,FALSE)),ROW(G18)-ROW($E$13),COLUMN(G18)-COLUMN($E$13))</f>
        <v>0</v>
      </c>
      <c r="H18" s="372">
        <f ca="1">OFFSET(INDIRECT(VLOOKUP($H$8,Config!$B$66:$AB$86,5,FALSE)),ROW(H18)-ROW($E$13),COLUMN(H18)-COLUMN($E$13))</f>
        <v>0</v>
      </c>
      <c r="I18" s="372">
        <f ca="1">OFFSET(INDIRECT(VLOOKUP($H$8,Config!$B$66:$AB$86,5,FALSE)),ROW(I18)-ROW($E$13),COLUMN(I18)-COLUMN($E$13))</f>
        <v>0</v>
      </c>
      <c r="J18" s="372">
        <f ca="1">OFFSET(INDIRECT(VLOOKUP($H$8,Config!$B$66:$AB$86,5,FALSE)),ROW(J18)-ROW($E$13),COLUMN(J18)-COLUMN($E$13))</f>
        <v>0</v>
      </c>
      <c r="K18" s="372">
        <f ca="1">OFFSET(INDIRECT(VLOOKUP($H$8,Config!$B$66:$AB$86,5,FALSE)),ROW(K18)-ROW($E$13),COLUMN(K18)-COLUMN($E$13))</f>
        <v>0</v>
      </c>
      <c r="L18" s="372">
        <f ca="1">OFFSET(INDIRECT(VLOOKUP($H$8,Config!$B$66:$AB$86,5,FALSE)),ROW(L18)-ROW($E$13),COLUMN(L18)-COLUMN($E$13))</f>
        <v>0</v>
      </c>
      <c r="M18" s="372">
        <f ca="1">OFFSET(INDIRECT(VLOOKUP($H$8,Config!$B$66:$AB$86,5,FALSE)),ROW(M18)-ROW($E$13),COLUMN(M18)-COLUMN($E$13))</f>
        <v>0</v>
      </c>
      <c r="N18" s="372">
        <f ca="1">OFFSET(INDIRECT(VLOOKUP($H$8,Config!$B$66:$AB$86,5,FALSE)),ROW(N18)-ROW($E$13),COLUMN(N18)-COLUMN($E$13))</f>
        <v>0</v>
      </c>
      <c r="O18" s="372">
        <f t="shared" ca="1" si="0"/>
        <v>0</v>
      </c>
      <c r="P18" s="46" t="str">
        <f t="shared" ca="1" si="1"/>
        <v/>
      </c>
      <c r="Q18" s="46" t="str">
        <f t="shared" ca="1" si="2"/>
        <v/>
      </c>
    </row>
    <row r="19" spans="1:17" x14ac:dyDescent="0.2">
      <c r="A19" s="379"/>
      <c r="B19" s="379"/>
      <c r="C19" s="828" t="s">
        <v>38</v>
      </c>
      <c r="D19" s="828"/>
      <c r="E19" s="61">
        <f ca="1">OFFSET(INDIRECT(VLOOKUP($H$8,Config!$B$66:$AB$86,5,FALSE)),ROW(E19)-ROW($E$13),COLUMN(E19)-COLUMN($E$13))</f>
        <v>0</v>
      </c>
      <c r="F19" s="61">
        <f ca="1">OFFSET(INDIRECT(VLOOKUP($H$8,Config!$B$66:$AB$86,5,FALSE)),ROW(F19)-ROW($E$13),COLUMN(F19)-COLUMN($E$13))</f>
        <v>0</v>
      </c>
      <c r="G19" s="61">
        <f ca="1">OFFSET(INDIRECT(VLOOKUP($H$8,Config!$B$66:$AB$86,5,FALSE)),ROW(G19)-ROW($E$13),COLUMN(G19)-COLUMN($E$13))</f>
        <v>0</v>
      </c>
      <c r="H19" s="61">
        <f ca="1">OFFSET(INDIRECT(VLOOKUP($H$8,Config!$B$66:$AB$86,5,FALSE)),ROW(H19)-ROW($E$13),COLUMN(H19)-COLUMN($E$13))</f>
        <v>0</v>
      </c>
      <c r="I19" s="61">
        <f ca="1">OFFSET(INDIRECT(VLOOKUP($H$8,Config!$B$66:$AB$86,5,FALSE)),ROW(I19)-ROW($E$13),COLUMN(I19)-COLUMN($E$13))</f>
        <v>0</v>
      </c>
      <c r="J19" s="61">
        <f ca="1">OFFSET(INDIRECT(VLOOKUP($H$8,Config!$B$66:$AB$86,5,FALSE)),ROW(J19)-ROW($E$13),COLUMN(J19)-COLUMN($E$13))</f>
        <v>0</v>
      </c>
      <c r="K19" s="61">
        <f ca="1">OFFSET(INDIRECT(VLOOKUP($H$8,Config!$B$66:$AB$86,5,FALSE)),ROW(K19)-ROW($E$13),COLUMN(K19)-COLUMN($E$13))</f>
        <v>0</v>
      </c>
      <c r="L19" s="61">
        <f ca="1">OFFSET(INDIRECT(VLOOKUP($H$8,Config!$B$66:$AB$86,5,FALSE)),ROW(L19)-ROW($E$13),COLUMN(L19)-COLUMN($E$13))</f>
        <v>0</v>
      </c>
      <c r="M19" s="61">
        <f ca="1">OFFSET(INDIRECT(VLOOKUP($H$8,Config!$B$66:$AB$86,5,FALSE)),ROW(M19)-ROW($E$13),COLUMN(M19)-COLUMN($E$13))</f>
        <v>0</v>
      </c>
      <c r="N19" s="61">
        <f ca="1">OFFSET(INDIRECT(VLOOKUP($H$8,Config!$B$66:$AB$86,5,FALSE)),ROW(N19)-ROW($E$13),COLUMN(N19)-COLUMN($E$13))</f>
        <v>0</v>
      </c>
      <c r="O19" s="61">
        <f t="shared" ca="1" si="0"/>
        <v>0</v>
      </c>
      <c r="P19" s="47" t="str">
        <f t="shared" ca="1" si="1"/>
        <v/>
      </c>
      <c r="Q19" s="47" t="str">
        <f t="shared" ca="1" si="2"/>
        <v/>
      </c>
    </row>
    <row r="20" spans="1:17" x14ac:dyDescent="0.2">
      <c r="A20" s="375"/>
      <c r="B20" s="375"/>
      <c r="C20" s="515" t="s">
        <v>65</v>
      </c>
      <c r="D20" s="456"/>
      <c r="E20" s="372">
        <f ca="1">OFFSET(INDIRECT(VLOOKUP($H$8,Config!$B$66:$AB$86,5,FALSE)),ROW(E20)-ROW($E$13),COLUMN(E20)-COLUMN($E$13))</f>
        <v>0</v>
      </c>
      <c r="F20" s="372">
        <f ca="1">OFFSET(INDIRECT(VLOOKUP($H$8,Config!$B$66:$AB$86,5,FALSE)),ROW(F20)-ROW($E$13),COLUMN(F20)-COLUMN($E$13))</f>
        <v>0</v>
      </c>
      <c r="G20" s="372">
        <f ca="1">OFFSET(INDIRECT(VLOOKUP($H$8,Config!$B$66:$AB$86,5,FALSE)),ROW(G20)-ROW($E$13),COLUMN(G20)-COLUMN($E$13))</f>
        <v>0</v>
      </c>
      <c r="H20" s="372">
        <f ca="1">OFFSET(INDIRECT(VLOOKUP($H$8,Config!$B$66:$AB$86,5,FALSE)),ROW(H20)-ROW($E$13),COLUMN(H20)-COLUMN($E$13))</f>
        <v>0</v>
      </c>
      <c r="I20" s="372">
        <f ca="1">OFFSET(INDIRECT(VLOOKUP($H$8,Config!$B$66:$AB$86,5,FALSE)),ROW(I20)-ROW($E$13),COLUMN(I20)-COLUMN($E$13))</f>
        <v>0</v>
      </c>
      <c r="J20" s="372">
        <f ca="1">OFFSET(INDIRECT(VLOOKUP($H$8,Config!$B$66:$AB$86,5,FALSE)),ROW(J20)-ROW($E$13),COLUMN(J20)-COLUMN($E$13))</f>
        <v>0</v>
      </c>
      <c r="K20" s="372">
        <f ca="1">OFFSET(INDIRECT(VLOOKUP($H$8,Config!$B$66:$AB$86,5,FALSE)),ROW(K20)-ROW($E$13),COLUMN(K20)-COLUMN($E$13))</f>
        <v>0</v>
      </c>
      <c r="L20" s="372">
        <f ca="1">OFFSET(INDIRECT(VLOOKUP($H$8,Config!$B$66:$AB$86,5,FALSE)),ROW(L20)-ROW($E$13),COLUMN(L20)-COLUMN($E$13))</f>
        <v>0</v>
      </c>
      <c r="M20" s="372">
        <f ca="1">OFFSET(INDIRECT(VLOOKUP($H$8,Config!$B$66:$AB$86,5,FALSE)),ROW(M20)-ROW($E$13),COLUMN(M20)-COLUMN($E$13))</f>
        <v>0</v>
      </c>
      <c r="N20" s="372">
        <f ca="1">OFFSET(INDIRECT(VLOOKUP($H$8,Config!$B$66:$AB$86,5,FALSE)),ROW(N20)-ROW($E$13),COLUMN(N20)-COLUMN($E$13))</f>
        <v>0</v>
      </c>
      <c r="O20" s="372">
        <f t="shared" ca="1" si="0"/>
        <v>0</v>
      </c>
      <c r="P20" s="46" t="str">
        <f t="shared" ca="1" si="1"/>
        <v/>
      </c>
      <c r="Q20" s="46" t="str">
        <f t="shared" ca="1" si="2"/>
        <v/>
      </c>
    </row>
    <row r="21" spans="1:17" x14ac:dyDescent="0.2">
      <c r="C21" s="872" t="s">
        <v>1</v>
      </c>
      <c r="D21" s="872"/>
      <c r="E21" s="384">
        <f ca="1">OFFSET(INDIRECT(VLOOKUP($H$8,Config!$B$66:$AB$86,5,FALSE)),ROW(E21)-ROW($E$13),COLUMN(E21)-COLUMN($E$13))</f>
        <v>0</v>
      </c>
      <c r="F21" s="384">
        <f ca="1">OFFSET(INDIRECT(VLOOKUP($H$8,Config!$B$66:$AB$86,5,FALSE)),ROW(F21)-ROW($E$13),COLUMN(F21)-COLUMN($E$13))</f>
        <v>0</v>
      </c>
      <c r="G21" s="384">
        <f ca="1">OFFSET(INDIRECT(VLOOKUP($H$8,Config!$B$66:$AB$86,5,FALSE)),ROW(G21)-ROW($E$13),COLUMN(G21)-COLUMN($E$13))</f>
        <v>0</v>
      </c>
      <c r="H21" s="384">
        <f ca="1">OFFSET(INDIRECT(VLOOKUP($H$8,Config!$B$66:$AB$86,5,FALSE)),ROW(H21)-ROW($E$13),COLUMN(H21)-COLUMN($E$13))</f>
        <v>0</v>
      </c>
      <c r="I21" s="384">
        <f ca="1">OFFSET(INDIRECT(VLOOKUP($H$8,Config!$B$66:$AB$86,5,FALSE)),ROW(I21)-ROW($E$13),COLUMN(I21)-COLUMN($E$13))</f>
        <v>0</v>
      </c>
      <c r="J21" s="384">
        <f ca="1">OFFSET(INDIRECT(VLOOKUP($H$8,Config!$B$66:$AB$86,5,FALSE)),ROW(J21)-ROW($E$13),COLUMN(J21)-COLUMN($E$13))</f>
        <v>0</v>
      </c>
      <c r="K21" s="384">
        <f ca="1">OFFSET(INDIRECT(VLOOKUP($H$8,Config!$B$66:$AB$86,5,FALSE)),ROW(K21)-ROW($E$13),COLUMN(K21)-COLUMN($E$13))</f>
        <v>0</v>
      </c>
      <c r="L21" s="384">
        <f ca="1">OFFSET(INDIRECT(VLOOKUP($H$8,Config!$B$66:$AB$86,5,FALSE)),ROW(L21)-ROW($E$13),COLUMN(L21)-COLUMN($E$13))</f>
        <v>0</v>
      </c>
      <c r="M21" s="384">
        <f ca="1">OFFSET(INDIRECT(VLOOKUP($H$8,Config!$B$66:$AB$86,5,FALSE)),ROW(M21)-ROW($E$13),COLUMN(M21)-COLUMN($E$13))</f>
        <v>0</v>
      </c>
      <c r="N21" s="384">
        <f ca="1">OFFSET(INDIRECT(VLOOKUP($H$8,Config!$B$66:$AB$86,5,FALSE)),ROW(N21)-ROW($E$13),COLUMN(N21)-COLUMN($E$13))</f>
        <v>0</v>
      </c>
      <c r="O21" s="384">
        <f t="shared" ca="1" si="0"/>
        <v>0</v>
      </c>
      <c r="P21" s="47" t="str">
        <f t="shared" ca="1" si="1"/>
        <v/>
      </c>
      <c r="Q21" s="47" t="str">
        <f t="shared" ca="1" si="2"/>
        <v/>
      </c>
    </row>
    <row r="22" spans="1:17" s="448" customFormat="1" ht="14.25" x14ac:dyDescent="0.2"/>
    <row r="23" spans="1:17" s="448" customFormat="1" ht="15" x14ac:dyDescent="0.25">
      <c r="C23" s="457" t="s">
        <v>207</v>
      </c>
      <c r="D23" s="458"/>
      <c r="E23" s="458"/>
      <c r="F23" s="458"/>
      <c r="G23" s="458"/>
      <c r="I23" s="457" t="s">
        <v>208</v>
      </c>
      <c r="J23" s="458"/>
      <c r="K23" s="458"/>
      <c r="L23" s="458"/>
      <c r="M23" s="458"/>
      <c r="N23" s="458"/>
      <c r="O23" s="458"/>
    </row>
    <row r="24" spans="1:17" s="448" customFormat="1" ht="14.25" x14ac:dyDescent="0.2"/>
    <row r="25" spans="1:17" s="448" customFormat="1" ht="14.25" x14ac:dyDescent="0.2"/>
    <row r="26" spans="1:17" s="448" customFormat="1" ht="14.25" x14ac:dyDescent="0.2"/>
    <row r="27" spans="1:17" s="448" customFormat="1" ht="14.25" x14ac:dyDescent="0.2"/>
    <row r="28" spans="1:17" s="448" customFormat="1" ht="14.25" x14ac:dyDescent="0.2"/>
    <row r="29" spans="1:17" s="448" customFormat="1" ht="14.25" x14ac:dyDescent="0.2"/>
    <row r="30" spans="1:17" s="448" customFormat="1" ht="14.25" x14ac:dyDescent="0.2"/>
    <row r="31" spans="1:17" s="448" customFormat="1" ht="14.25" x14ac:dyDescent="0.2"/>
    <row r="32" spans="1:17" s="448" customFormat="1" ht="14.25" x14ac:dyDescent="0.2"/>
    <row r="33" spans="3:15" s="448" customFormat="1" ht="14.25" x14ac:dyDescent="0.2"/>
    <row r="34" spans="3:15" s="448" customFormat="1" ht="14.25" x14ac:dyDescent="0.2"/>
    <row r="35" spans="3:15" s="448" customFormat="1" ht="14.25" x14ac:dyDescent="0.2"/>
    <row r="36" spans="3:15" s="448" customFormat="1" ht="14.25" x14ac:dyDescent="0.2"/>
    <row r="37" spans="3:15" s="448" customFormat="1" ht="14.25" x14ac:dyDescent="0.2"/>
    <row r="38" spans="3:15" s="448" customFormat="1" ht="14.25" x14ac:dyDescent="0.2"/>
    <row r="39" spans="3:15" s="448" customFormat="1" ht="14.25" x14ac:dyDescent="0.2"/>
    <row r="40" spans="3:15" s="448" customFormat="1" ht="15" x14ac:dyDescent="0.25">
      <c r="C40" s="408" t="s">
        <v>436</v>
      </c>
      <c r="E40" s="451" t="str">
        <f ca="1">OFFSET(INDIRECT(VLOOKUP($H$8,Config!$B$66:$AB$86,9,FALSE)),ROW(E40)-ROW($E$40),COLUMN(E40)-COLUMN($E$40))</f>
        <v>Period 1</v>
      </c>
      <c r="F40" s="451" t="str">
        <f ca="1">OFFSET(INDIRECT(VLOOKUP($H$8,Config!$B$66:$AB$86,9,FALSE)),ROW(F40)-ROW($E$40),COLUMN(F40)-COLUMN($E$40))</f>
        <v>Period 2</v>
      </c>
      <c r="G40" s="451" t="str">
        <f ca="1">OFFSET(INDIRECT(VLOOKUP($H$8,Config!$B$66:$AB$86,9,FALSE)),ROW(G40)-ROW($E$40),COLUMN(G40)-COLUMN($E$40))</f>
        <v>Period 3</v>
      </c>
      <c r="H40" s="451" t="str">
        <f ca="1">OFFSET(INDIRECT(VLOOKUP($H$8,Config!$B$66:$AB$86,9,FALSE)),ROW(H40)-ROW($E$40),COLUMN(H40)-COLUMN($E$40))</f>
        <v>Period 4</v>
      </c>
      <c r="I40" s="451" t="str">
        <f ca="1">OFFSET(INDIRECT(VLOOKUP($H$8,Config!$B$66:$AB$86,9,FALSE)),ROW(I40)-ROW($E$40),COLUMN(I40)-COLUMN($E$40))</f>
        <v>Period 5</v>
      </c>
      <c r="J40" s="451" t="str">
        <f ca="1">OFFSET(INDIRECT(VLOOKUP($H$8,Config!$B$66:$AB$86,9,FALSE)),ROW(J40)-ROW($E$40),COLUMN(J40)-COLUMN($E$40))</f>
        <v>Period 6</v>
      </c>
      <c r="K40" s="451" t="str">
        <f ca="1">OFFSET(INDIRECT(VLOOKUP($H$8,Config!$B$66:$AB$86,9,FALSE)),ROW(K40)-ROW($E$40),COLUMN(K40)-COLUMN($E$40))</f>
        <v>Period 7</v>
      </c>
      <c r="L40" s="451" t="str">
        <f ca="1">OFFSET(INDIRECT(VLOOKUP($H$8,Config!$B$66:$AB$86,9,FALSE)),ROW(L40)-ROW($E$40),COLUMN(L40)-COLUMN($E$40))</f>
        <v>Period 8</v>
      </c>
      <c r="M40" s="451" t="str">
        <f ca="1">OFFSET(INDIRECT(VLOOKUP($H$8,Config!$B$66:$AB$86,9,FALSE)),ROW(M40)-ROW($E$40),COLUMN(M40)-COLUMN($E$40))</f>
        <v>Period 9</v>
      </c>
      <c r="N40" s="451" t="str">
        <f ca="1">OFFSET(INDIRECT(VLOOKUP($H$8,Config!$B$66:$AB$86,9,FALSE)),ROW(N40)-ROW($E$40),COLUMN(N40)-COLUMN($E$40))</f>
        <v>Period 10</v>
      </c>
      <c r="O40" s="452" t="s">
        <v>1</v>
      </c>
    </row>
    <row r="41" spans="3:15" x14ac:dyDescent="0.2">
      <c r="E41" s="734" t="str">
        <f ca="1">OFFSET(INDIRECT(VLOOKUP($H$8,Config!$B$66:$AB$86,9,FALSE)),ROW(E41)-ROW($E$40),COLUMN(E41)-COLUMN($E$40))</f>
        <v xml:space="preserve">Jan-00 - </v>
      </c>
      <c r="F41" s="734" t="str">
        <f ca="1">OFFSET(INDIRECT(VLOOKUP($H$8,Config!$B$66:$AB$86,9,FALSE)),ROW(F41)-ROW($E$40),COLUMN(F41)-COLUMN($E$40))</f>
        <v xml:space="preserve"> - </v>
      </c>
      <c r="G41" s="734" t="str">
        <f ca="1">OFFSET(INDIRECT(VLOOKUP($H$8,Config!$B$66:$AB$86,9,FALSE)),ROW(G41)-ROW($E$40),COLUMN(G41)-COLUMN($E$40))</f>
        <v xml:space="preserve"> - </v>
      </c>
      <c r="H41" s="734" t="str">
        <f ca="1">OFFSET(INDIRECT(VLOOKUP($H$8,Config!$B$66:$AB$86,9,FALSE)),ROW(H41)-ROW($E$40),COLUMN(H41)-COLUMN($E$40))</f>
        <v xml:space="preserve"> - </v>
      </c>
      <c r="I41" s="734" t="str">
        <f ca="1">OFFSET(INDIRECT(VLOOKUP($H$8,Config!$B$66:$AB$86,9,FALSE)),ROW(I41)-ROW($E$40),COLUMN(I41)-COLUMN($E$40))</f>
        <v xml:space="preserve"> - </v>
      </c>
      <c r="J41" s="734" t="str">
        <f ca="1">OFFSET(INDIRECT(VLOOKUP($H$8,Config!$B$66:$AB$86,9,FALSE)),ROW(J41)-ROW($E$40),COLUMN(J41)-COLUMN($E$40))</f>
        <v xml:space="preserve"> - </v>
      </c>
      <c r="K41" s="734" t="str">
        <f ca="1">OFFSET(INDIRECT(VLOOKUP($H$8,Config!$B$66:$AB$86,9,FALSE)),ROW(K41)-ROW($E$40),COLUMN(K41)-COLUMN($E$40))</f>
        <v xml:space="preserve"> - </v>
      </c>
      <c r="L41" s="734" t="str">
        <f ca="1">OFFSET(INDIRECT(VLOOKUP($H$8,Config!$B$66:$AB$86,9,FALSE)),ROW(L41)-ROW($E$40),COLUMN(L41)-COLUMN($E$40))</f>
        <v xml:space="preserve"> - </v>
      </c>
      <c r="M41" s="734" t="str">
        <f ca="1">OFFSET(INDIRECT(VLOOKUP($H$8,Config!$B$66:$AB$86,9,FALSE)),ROW(M41)-ROW($E$40),COLUMN(M41)-COLUMN($E$40))</f>
        <v xml:space="preserve"> - </v>
      </c>
      <c r="N41" s="734" t="str">
        <f ca="1">OFFSET(INDIRECT(VLOOKUP($H$8,Config!$B$66:$AB$86,9,FALSE)),ROW(N41)-ROW($E$40),COLUMN(N41)-COLUMN($E$40))</f>
        <v xml:space="preserve"> - </v>
      </c>
    </row>
    <row r="42" spans="3:15" s="448" customFormat="1" ht="14.25" x14ac:dyDescent="0.2">
      <c r="C42" s="873"/>
      <c r="D42" s="873"/>
      <c r="E42" s="453" t="str">
        <f ca="1">OFFSET(INDIRECT(VLOOKUP($H$8,Config!$B$66:$AB$86,9,FALSE)),ROW(E42)-ROW($E$40),COLUMN(E42)-COLUMN($E$40))</f>
        <v>Budget</v>
      </c>
      <c r="F42" s="453" t="str">
        <f ca="1">OFFSET(INDIRECT(VLOOKUP($H$8,Config!$B$66:$AB$86,9,FALSE)),ROW(F42)-ROW($E$40),COLUMN(F42)-COLUMN($E$40))</f>
        <v>Budget</v>
      </c>
      <c r="G42" s="453" t="str">
        <f ca="1">OFFSET(INDIRECT(VLOOKUP($H$8,Config!$B$66:$AB$86,9,FALSE)),ROW(G42)-ROW($E$40),COLUMN(G42)-COLUMN($E$40))</f>
        <v>Budget</v>
      </c>
      <c r="H42" s="453" t="str">
        <f ca="1">OFFSET(INDIRECT(VLOOKUP($H$8,Config!$B$66:$AB$86,9,FALSE)),ROW(H42)-ROW($E$40),COLUMN(H42)-COLUMN($E$40))</f>
        <v>Budget</v>
      </c>
      <c r="I42" s="453" t="str">
        <f ca="1">OFFSET(INDIRECT(VLOOKUP($H$8,Config!$B$66:$AB$86,9,FALSE)),ROW(I42)-ROW($E$40),COLUMN(I42)-COLUMN($E$40))</f>
        <v>Budget</v>
      </c>
      <c r="J42" s="453" t="str">
        <f ca="1">OFFSET(INDIRECT(VLOOKUP($H$8,Config!$B$66:$AB$86,9,FALSE)),ROW(J42)-ROW($E$40),COLUMN(J42)-COLUMN($E$40))</f>
        <v>Budget</v>
      </c>
      <c r="K42" s="453" t="str">
        <f ca="1">OFFSET(INDIRECT(VLOOKUP($H$8,Config!$B$66:$AB$86,9,FALSE)),ROW(K42)-ROW($E$40),COLUMN(K42)-COLUMN($E$40))</f>
        <v>Budget</v>
      </c>
      <c r="L42" s="453" t="str">
        <f ca="1">OFFSET(INDIRECT(VLOOKUP($H$8,Config!$B$66:$AB$86,9,FALSE)),ROW(L42)-ROW($E$40),COLUMN(L42)-COLUMN($E$40))</f>
        <v>Budget</v>
      </c>
      <c r="M42" s="453" t="str">
        <f ca="1">OFFSET(INDIRECT(VLOOKUP($H$8,Config!$B$66:$AB$86,9,FALSE)),ROW(M42)-ROW($E$40),COLUMN(M42)-COLUMN($E$40))</f>
        <v>Budget</v>
      </c>
      <c r="N42" s="453" t="str">
        <f ca="1">OFFSET(INDIRECT(VLOOKUP($H$8,Config!$B$66:$AB$86,9,FALSE)),ROW(N42)-ROW($E$40),COLUMN(N42)-COLUMN($E$40))</f>
        <v>Budget</v>
      </c>
      <c r="O42" s="454"/>
    </row>
    <row r="43" spans="3:15" s="448" customFormat="1" ht="14.25" x14ac:dyDescent="0.2">
      <c r="C43" s="514" t="str">
        <f>'Financial Summary &amp; Reporting'!B43</f>
        <v>N/A</v>
      </c>
      <c r="D43" s="459"/>
      <c r="E43" s="745">
        <f ca="1">OFFSET(INDIRECT(VLOOKUP($H$8,Config!$B$66:$AB$86,7,FALSE)),ROW(E43)-ROW($E$43),COLUMN(E43)-COLUMN($E$43))</f>
        <v>0</v>
      </c>
      <c r="F43" s="369">
        <f ca="1">OFFSET(INDIRECT(VLOOKUP($H$8,Config!$B$66:$AB$86,7,FALSE)),ROW(F43)-ROW($E$43),COLUMN(F43)-COLUMN($E$43))</f>
        <v>0</v>
      </c>
      <c r="G43" s="369">
        <f ca="1">OFFSET(INDIRECT(VLOOKUP($H$8,Config!$B$66:$AB$86,7,FALSE)),ROW(G43)-ROW($E$43),COLUMN(G43)-COLUMN($E$43))</f>
        <v>0</v>
      </c>
      <c r="H43" s="369">
        <f ca="1">OFFSET(INDIRECT(VLOOKUP($H$8,Config!$B$66:$AB$86,7,FALSE)),ROW(H43)-ROW($E$43),COLUMN(H43)-COLUMN($E$43))</f>
        <v>0</v>
      </c>
      <c r="I43" s="369">
        <f ca="1">OFFSET(INDIRECT(VLOOKUP($H$8,Config!$B$66:$AB$86,7,FALSE)),ROW(I43)-ROW($E$43),COLUMN(I43)-COLUMN($E$43))</f>
        <v>0</v>
      </c>
      <c r="J43" s="369">
        <f ca="1">OFFSET(INDIRECT(VLOOKUP($H$8,Config!$B$66:$AB$86,7,FALSE)),ROW(J43)-ROW($E$43),COLUMN(J43)-COLUMN($E$43))</f>
        <v>0</v>
      </c>
      <c r="K43" s="369">
        <f ca="1">OFFSET(INDIRECT(VLOOKUP($H$8,Config!$B$66:$AB$86,7,FALSE)),ROW(K43)-ROW($E$43),COLUMN(K43)-COLUMN($E$43))</f>
        <v>0</v>
      </c>
      <c r="L43" s="369">
        <f ca="1">OFFSET(INDIRECT(VLOOKUP($H$8,Config!$B$66:$AB$86,7,FALSE)),ROW(L43)-ROW($E$43),COLUMN(L43)-COLUMN($E$43))</f>
        <v>0</v>
      </c>
      <c r="M43" s="369">
        <f ca="1">OFFSET(INDIRECT(VLOOKUP($H$8,Config!$B$66:$AB$86,7,FALSE)),ROW(M43)-ROW($E$43),COLUMN(M43)-COLUMN($E$43))</f>
        <v>0</v>
      </c>
      <c r="N43" s="369">
        <f ca="1">OFFSET(INDIRECT(VLOOKUP($H$8,Config!$B$66:$AB$86,7,FALSE)),ROW(N43)-ROW($E$43),COLUMN(N43)-COLUMN($E$43))</f>
        <v>0</v>
      </c>
      <c r="O43" s="369">
        <f ca="1">SUM(E43:N43)</f>
        <v>0</v>
      </c>
    </row>
    <row r="44" spans="3:15" s="448" customFormat="1" ht="14.25" x14ac:dyDescent="0.2">
      <c r="C44" s="515" t="str">
        <f>'Financial Summary &amp; Reporting'!B44</f>
        <v>N/A</v>
      </c>
      <c r="D44" s="460"/>
      <c r="E44" s="461">
        <f ca="1">OFFSET(INDIRECT(VLOOKUP($H$8,Config!$B$66:$AB$86,7,FALSE)),ROW(E44)-ROW($E$43),COLUMN(E44)-COLUMN($E$43))</f>
        <v>0</v>
      </c>
      <c r="F44" s="372">
        <f ca="1">OFFSET(INDIRECT(VLOOKUP($H$8,Config!$B$66:$AB$86,7,FALSE)),ROW(F44)-ROW($E$43),COLUMN(F44)-COLUMN($E$43))</f>
        <v>0</v>
      </c>
      <c r="G44" s="372">
        <f ca="1">OFFSET(INDIRECT(VLOOKUP($H$8,Config!$B$66:$AB$86,7,FALSE)),ROW(G44)-ROW($E$43),COLUMN(G44)-COLUMN($E$43))</f>
        <v>0</v>
      </c>
      <c r="H44" s="372">
        <f ca="1">OFFSET(INDIRECT(VLOOKUP($H$8,Config!$B$66:$AB$86,7,FALSE)),ROW(H44)-ROW($E$43),COLUMN(H44)-COLUMN($E$43))</f>
        <v>0</v>
      </c>
      <c r="I44" s="372">
        <f ca="1">OFFSET(INDIRECT(VLOOKUP($H$8,Config!$B$66:$AB$86,7,FALSE)),ROW(I44)-ROW($E$43),COLUMN(I44)-COLUMN($E$43))</f>
        <v>0</v>
      </c>
      <c r="J44" s="372">
        <f ca="1">OFFSET(INDIRECT(VLOOKUP($H$8,Config!$B$66:$AB$86,7,FALSE)),ROW(J44)-ROW($E$43),COLUMN(J44)-COLUMN($E$43))</f>
        <v>0</v>
      </c>
      <c r="K44" s="372">
        <f ca="1">OFFSET(INDIRECT(VLOOKUP($H$8,Config!$B$66:$AB$86,7,FALSE)),ROW(K44)-ROW($E$43),COLUMN(K44)-COLUMN($E$43))</f>
        <v>0</v>
      </c>
      <c r="L44" s="372">
        <f ca="1">OFFSET(INDIRECT(VLOOKUP($H$8,Config!$B$66:$AB$86,7,FALSE)),ROW(L44)-ROW($E$43),COLUMN(L44)-COLUMN($E$43))</f>
        <v>0</v>
      </c>
      <c r="M44" s="372">
        <f ca="1">OFFSET(INDIRECT(VLOOKUP($H$8,Config!$B$66:$AB$86,7,FALSE)),ROW(M44)-ROW($E$43),COLUMN(M44)-COLUMN($E$43))</f>
        <v>0</v>
      </c>
      <c r="N44" s="372">
        <f ca="1">OFFSET(INDIRECT(VLOOKUP($H$8,Config!$B$66:$AB$86,7,FALSE)),ROW(N44)-ROW($E$43),COLUMN(N44)-COLUMN($E$43))</f>
        <v>0</v>
      </c>
      <c r="O44" s="372">
        <f t="shared" ref="O44:O63" ca="1" si="3">SUM(E44:N44)</f>
        <v>0</v>
      </c>
    </row>
    <row r="45" spans="3:15" s="448" customFormat="1" ht="14.25" x14ac:dyDescent="0.2">
      <c r="C45" s="515" t="str">
        <f>'Financial Summary &amp; Reporting'!B45</f>
        <v>N/A</v>
      </c>
      <c r="D45" s="460"/>
      <c r="E45" s="461">
        <f ca="1">OFFSET(INDIRECT(VLOOKUP($H$8,Config!$B$66:$AB$86,7,FALSE)),ROW(E45)-ROW($E$43),COLUMN(E45)-COLUMN($E$43))</f>
        <v>0</v>
      </c>
      <c r="F45" s="372">
        <f ca="1">OFFSET(INDIRECT(VLOOKUP($H$8,Config!$B$66:$AB$86,7,FALSE)),ROW(F45)-ROW($E$43),COLUMN(F45)-COLUMN($E$43))</f>
        <v>0</v>
      </c>
      <c r="G45" s="372">
        <f ca="1">OFFSET(INDIRECT(VLOOKUP($H$8,Config!$B$66:$AB$86,7,FALSE)),ROW(G45)-ROW($E$43),COLUMN(G45)-COLUMN($E$43))</f>
        <v>0</v>
      </c>
      <c r="H45" s="372">
        <f ca="1">OFFSET(INDIRECT(VLOOKUP($H$8,Config!$B$66:$AB$86,7,FALSE)),ROW(H45)-ROW($E$43),COLUMN(H45)-COLUMN($E$43))</f>
        <v>0</v>
      </c>
      <c r="I45" s="372">
        <f ca="1">OFFSET(INDIRECT(VLOOKUP($H$8,Config!$B$66:$AB$86,7,FALSE)),ROW(I45)-ROW($E$43),COLUMN(I45)-COLUMN($E$43))</f>
        <v>0</v>
      </c>
      <c r="J45" s="372">
        <f ca="1">OFFSET(INDIRECT(VLOOKUP($H$8,Config!$B$66:$AB$86,7,FALSE)),ROW(J45)-ROW($E$43),COLUMN(J45)-COLUMN($E$43))</f>
        <v>0</v>
      </c>
      <c r="K45" s="372">
        <f ca="1">OFFSET(INDIRECT(VLOOKUP($H$8,Config!$B$66:$AB$86,7,FALSE)),ROW(K45)-ROW($E$43),COLUMN(K45)-COLUMN($E$43))</f>
        <v>0</v>
      </c>
      <c r="L45" s="372">
        <f ca="1">OFFSET(INDIRECT(VLOOKUP($H$8,Config!$B$66:$AB$86,7,FALSE)),ROW(L45)-ROW($E$43),COLUMN(L45)-COLUMN($E$43))</f>
        <v>0</v>
      </c>
      <c r="M45" s="372">
        <f ca="1">OFFSET(INDIRECT(VLOOKUP($H$8,Config!$B$66:$AB$86,7,FALSE)),ROW(M45)-ROW($E$43),COLUMN(M45)-COLUMN($E$43))</f>
        <v>0</v>
      </c>
      <c r="N45" s="372">
        <f ca="1">OFFSET(INDIRECT(VLOOKUP($H$8,Config!$B$66:$AB$86,7,FALSE)),ROW(N45)-ROW($E$43),COLUMN(N45)-COLUMN($E$43))</f>
        <v>0</v>
      </c>
      <c r="O45" s="372">
        <f t="shared" ca="1" si="3"/>
        <v>0</v>
      </c>
    </row>
    <row r="46" spans="3:15" s="448" customFormat="1" ht="14.25" x14ac:dyDescent="0.2">
      <c r="C46" s="515" t="str">
        <f>'Financial Summary &amp; Reporting'!B46</f>
        <v>N/A</v>
      </c>
      <c r="D46" s="460"/>
      <c r="E46" s="461">
        <f ca="1">OFFSET(INDIRECT(VLOOKUP($H$8,Config!$B$66:$AB$86,7,FALSE)),ROW(E46)-ROW($E$43),COLUMN(E46)-COLUMN($E$43))</f>
        <v>0</v>
      </c>
      <c r="F46" s="372">
        <f ca="1">OFFSET(INDIRECT(VLOOKUP($H$8,Config!$B$66:$AB$86,7,FALSE)),ROW(F46)-ROW($E$43),COLUMN(F46)-COLUMN($E$43))</f>
        <v>0</v>
      </c>
      <c r="G46" s="372">
        <f ca="1">OFFSET(INDIRECT(VLOOKUP($H$8,Config!$B$66:$AB$86,7,FALSE)),ROW(G46)-ROW($E$43),COLUMN(G46)-COLUMN($E$43))</f>
        <v>0</v>
      </c>
      <c r="H46" s="372">
        <f ca="1">OFFSET(INDIRECT(VLOOKUP($H$8,Config!$B$66:$AB$86,7,FALSE)),ROW(H46)-ROW($E$43),COLUMN(H46)-COLUMN($E$43))</f>
        <v>0</v>
      </c>
      <c r="I46" s="372">
        <f ca="1">OFFSET(INDIRECT(VLOOKUP($H$8,Config!$B$66:$AB$86,7,FALSE)),ROW(I46)-ROW($E$43),COLUMN(I46)-COLUMN($E$43))</f>
        <v>0</v>
      </c>
      <c r="J46" s="372">
        <f ca="1">OFFSET(INDIRECT(VLOOKUP($H$8,Config!$B$66:$AB$86,7,FALSE)),ROW(J46)-ROW($E$43),COLUMN(J46)-COLUMN($E$43))</f>
        <v>0</v>
      </c>
      <c r="K46" s="372">
        <f ca="1">OFFSET(INDIRECT(VLOOKUP($H$8,Config!$B$66:$AB$86,7,FALSE)),ROW(K46)-ROW($E$43),COLUMN(K46)-COLUMN($E$43))</f>
        <v>0</v>
      </c>
      <c r="L46" s="372">
        <f ca="1">OFFSET(INDIRECT(VLOOKUP($H$8,Config!$B$66:$AB$86,7,FALSE)),ROW(L46)-ROW($E$43),COLUMN(L46)-COLUMN($E$43))</f>
        <v>0</v>
      </c>
      <c r="M46" s="372">
        <f ca="1">OFFSET(INDIRECT(VLOOKUP($H$8,Config!$B$66:$AB$86,7,FALSE)),ROW(M46)-ROW($E$43),COLUMN(M46)-COLUMN($E$43))</f>
        <v>0</v>
      </c>
      <c r="N46" s="372">
        <f ca="1">OFFSET(INDIRECT(VLOOKUP($H$8,Config!$B$66:$AB$86,7,FALSE)),ROW(N46)-ROW($E$43),COLUMN(N46)-COLUMN($E$43))</f>
        <v>0</v>
      </c>
      <c r="O46" s="372">
        <f t="shared" ca="1" si="3"/>
        <v>0</v>
      </c>
    </row>
    <row r="47" spans="3:15" s="448" customFormat="1" ht="14.25" x14ac:dyDescent="0.2">
      <c r="C47" s="515" t="str">
        <f>'Financial Summary &amp; Reporting'!B47</f>
        <v>N/A</v>
      </c>
      <c r="D47" s="460"/>
      <c r="E47" s="461">
        <f ca="1">OFFSET(INDIRECT(VLOOKUP($H$8,Config!$B$66:$AB$86,7,FALSE)),ROW(E47)-ROW($E$43),COLUMN(E47)-COLUMN($E$43))</f>
        <v>0</v>
      </c>
      <c r="F47" s="372">
        <f ca="1">OFFSET(INDIRECT(VLOOKUP($H$8,Config!$B$66:$AB$86,7,FALSE)),ROW(F47)-ROW($E$43),COLUMN(F47)-COLUMN($E$43))</f>
        <v>0</v>
      </c>
      <c r="G47" s="372">
        <f ca="1">OFFSET(INDIRECT(VLOOKUP($H$8,Config!$B$66:$AB$86,7,FALSE)),ROW(G47)-ROW($E$43),COLUMN(G47)-COLUMN($E$43))</f>
        <v>0</v>
      </c>
      <c r="H47" s="372">
        <f ca="1">OFFSET(INDIRECT(VLOOKUP($H$8,Config!$B$66:$AB$86,7,FALSE)),ROW(H47)-ROW($E$43),COLUMN(H47)-COLUMN($E$43))</f>
        <v>0</v>
      </c>
      <c r="I47" s="372">
        <f ca="1">OFFSET(INDIRECT(VLOOKUP($H$8,Config!$B$66:$AB$86,7,FALSE)),ROW(I47)-ROW($E$43),COLUMN(I47)-COLUMN($E$43))</f>
        <v>0</v>
      </c>
      <c r="J47" s="372">
        <f ca="1">OFFSET(INDIRECT(VLOOKUP($H$8,Config!$B$66:$AB$86,7,FALSE)),ROW(J47)-ROW($E$43),COLUMN(J47)-COLUMN($E$43))</f>
        <v>0</v>
      </c>
      <c r="K47" s="372">
        <f ca="1">OFFSET(INDIRECT(VLOOKUP($H$8,Config!$B$66:$AB$86,7,FALSE)),ROW(K47)-ROW($E$43),COLUMN(K47)-COLUMN($E$43))</f>
        <v>0</v>
      </c>
      <c r="L47" s="372">
        <f ca="1">OFFSET(INDIRECT(VLOOKUP($H$8,Config!$B$66:$AB$86,7,FALSE)),ROW(L47)-ROW($E$43),COLUMN(L47)-COLUMN($E$43))</f>
        <v>0</v>
      </c>
      <c r="M47" s="372">
        <f ca="1">OFFSET(INDIRECT(VLOOKUP($H$8,Config!$B$66:$AB$86,7,FALSE)),ROW(M47)-ROW($E$43),COLUMN(M47)-COLUMN($E$43))</f>
        <v>0</v>
      </c>
      <c r="N47" s="372">
        <f ca="1">OFFSET(INDIRECT(VLOOKUP($H$8,Config!$B$66:$AB$86,7,FALSE)),ROW(N47)-ROW($E$43),COLUMN(N47)-COLUMN($E$43))</f>
        <v>0</v>
      </c>
      <c r="O47" s="372">
        <f t="shared" ca="1" si="3"/>
        <v>0</v>
      </c>
    </row>
    <row r="48" spans="3:15" s="448" customFormat="1" ht="14.25" hidden="1" outlineLevel="1" x14ac:dyDescent="0.2">
      <c r="C48" s="462" t="str">
        <f>'Financial Summary &amp; Reporting'!B48</f>
        <v>N/A</v>
      </c>
      <c r="D48" s="463"/>
      <c r="E48" s="464">
        <f ca="1">OFFSET(INDIRECT(VLOOKUP($H$8,Config!$B$66:$AB$86,7,FALSE)),ROW(E48)-ROW($E$43),COLUMN(E48)-COLUMN($E$43))</f>
        <v>0</v>
      </c>
      <c r="F48" s="381">
        <f ca="1">OFFSET(INDIRECT(VLOOKUP($H$8,Config!$B$66:$AB$86,7,FALSE)),ROW(F48)-ROW($E$43),COLUMN(F48)-COLUMN($E$43))</f>
        <v>0</v>
      </c>
      <c r="G48" s="381">
        <f ca="1">OFFSET(INDIRECT(VLOOKUP($H$8,Config!$B$66:$AB$86,7,FALSE)),ROW(G48)-ROW($E$43),COLUMN(G48)-COLUMN($E$43))</f>
        <v>0</v>
      </c>
      <c r="H48" s="381">
        <f ca="1">OFFSET(INDIRECT(VLOOKUP($H$8,Config!$B$66:$AB$86,7,FALSE)),ROW(H48)-ROW($E$43),COLUMN(H48)-COLUMN($E$43))</f>
        <v>0</v>
      </c>
      <c r="I48" s="381">
        <f ca="1">OFFSET(INDIRECT(VLOOKUP($H$8,Config!$B$66:$AB$86,7,FALSE)),ROW(I48)-ROW($E$43),COLUMN(I48)-COLUMN($E$43))</f>
        <v>0</v>
      </c>
      <c r="J48" s="381">
        <f ca="1">OFFSET(INDIRECT(VLOOKUP($H$8,Config!$B$66:$AB$86,7,FALSE)),ROW(J48)-ROW($E$43),COLUMN(J48)-COLUMN($E$43))</f>
        <v>0</v>
      </c>
      <c r="K48" s="381">
        <f ca="1">OFFSET(INDIRECT(VLOOKUP($H$8,Config!$B$66:$AB$86,7,FALSE)),ROW(K48)-ROW($E$43),COLUMN(K48)-COLUMN($E$43))</f>
        <v>0</v>
      </c>
      <c r="L48" s="381">
        <f ca="1">OFFSET(INDIRECT(VLOOKUP($H$8,Config!$B$66:$AB$86,7,FALSE)),ROW(L48)-ROW($E$43),COLUMN(L48)-COLUMN($E$43))</f>
        <v>0</v>
      </c>
      <c r="M48" s="381">
        <f ca="1">OFFSET(INDIRECT(VLOOKUP($H$8,Config!$B$66:$AB$86,7,FALSE)),ROW(M48)-ROW($E$43),COLUMN(M48)-COLUMN($E$43))</f>
        <v>0</v>
      </c>
      <c r="N48" s="381">
        <f ca="1">OFFSET(INDIRECT(VLOOKUP($H$8,Config!$B$66:$AB$86,7,FALSE)),ROW(N48)-ROW($E$43),COLUMN(N48)-COLUMN($E$43))</f>
        <v>0</v>
      </c>
      <c r="O48" s="372">
        <f t="shared" ca="1" si="3"/>
        <v>0</v>
      </c>
    </row>
    <row r="49" spans="3:15" s="448" customFormat="1" ht="14.25" hidden="1" outlineLevel="1" x14ac:dyDescent="0.2">
      <c r="C49" s="462" t="str">
        <f>'Financial Summary &amp; Reporting'!B49</f>
        <v>N/A</v>
      </c>
      <c r="D49" s="463"/>
      <c r="E49" s="461">
        <f ca="1">OFFSET(INDIRECT(VLOOKUP($H$8,Config!$B$66:$AB$86,7,FALSE)),ROW(E49)-ROW($E$43),COLUMN(E49)-COLUMN($E$43))</f>
        <v>0</v>
      </c>
      <c r="F49" s="372">
        <f ca="1">OFFSET(INDIRECT(VLOOKUP($H$8,Config!$B$66:$AB$86,7,FALSE)),ROW(F49)-ROW($E$43),COLUMN(F49)-COLUMN($E$43))</f>
        <v>0</v>
      </c>
      <c r="G49" s="372">
        <f ca="1">OFFSET(INDIRECT(VLOOKUP($H$8,Config!$B$66:$AB$86,7,FALSE)),ROW(G49)-ROW($E$43),COLUMN(G49)-COLUMN($E$43))</f>
        <v>0</v>
      </c>
      <c r="H49" s="372">
        <f ca="1">OFFSET(INDIRECT(VLOOKUP($H$8,Config!$B$66:$AB$86,7,FALSE)),ROW(H49)-ROW($E$43),COLUMN(H49)-COLUMN($E$43))</f>
        <v>0</v>
      </c>
      <c r="I49" s="372">
        <f ca="1">OFFSET(INDIRECT(VLOOKUP($H$8,Config!$B$66:$AB$86,7,FALSE)),ROW(I49)-ROW($E$43),COLUMN(I49)-COLUMN($E$43))</f>
        <v>0</v>
      </c>
      <c r="J49" s="372">
        <f ca="1">OFFSET(INDIRECT(VLOOKUP($H$8,Config!$B$66:$AB$86,7,FALSE)),ROW(J49)-ROW($E$43),COLUMN(J49)-COLUMN($E$43))</f>
        <v>0</v>
      </c>
      <c r="K49" s="372">
        <f ca="1">OFFSET(INDIRECT(VLOOKUP($H$8,Config!$B$66:$AB$86,7,FALSE)),ROW(K49)-ROW($E$43),COLUMN(K49)-COLUMN($E$43))</f>
        <v>0</v>
      </c>
      <c r="L49" s="372">
        <f ca="1">OFFSET(INDIRECT(VLOOKUP($H$8,Config!$B$66:$AB$86,7,FALSE)),ROW(L49)-ROW($E$43),COLUMN(L49)-COLUMN($E$43))</f>
        <v>0</v>
      </c>
      <c r="M49" s="372">
        <f ca="1">OFFSET(INDIRECT(VLOOKUP($H$8,Config!$B$66:$AB$86,7,FALSE)),ROW(M49)-ROW($E$43),COLUMN(M49)-COLUMN($E$43))</f>
        <v>0</v>
      </c>
      <c r="N49" s="372">
        <f ca="1">OFFSET(INDIRECT(VLOOKUP($H$8,Config!$B$66:$AB$86,7,FALSE)),ROW(N49)-ROW($E$43),COLUMN(N49)-COLUMN($E$43))</f>
        <v>0</v>
      </c>
      <c r="O49" s="372">
        <f t="shared" ca="1" si="3"/>
        <v>0</v>
      </c>
    </row>
    <row r="50" spans="3:15" s="448" customFormat="1" ht="14.25" hidden="1" outlineLevel="1" x14ac:dyDescent="0.2">
      <c r="C50" s="462" t="str">
        <f>'Financial Summary &amp; Reporting'!B50</f>
        <v>N/A</v>
      </c>
      <c r="D50" s="463"/>
      <c r="E50" s="461">
        <f ca="1">OFFSET(INDIRECT(VLOOKUP($H$8,Config!$B$66:$AB$86,7,FALSE)),ROW(E50)-ROW($E$43),COLUMN(E50)-COLUMN($E$43))</f>
        <v>0</v>
      </c>
      <c r="F50" s="372">
        <f ca="1">OFFSET(INDIRECT(VLOOKUP($H$8,Config!$B$66:$AB$86,7,FALSE)),ROW(F50)-ROW($E$43),COLUMN(F50)-COLUMN($E$43))</f>
        <v>0</v>
      </c>
      <c r="G50" s="372">
        <f ca="1">OFFSET(INDIRECT(VLOOKUP($H$8,Config!$B$66:$AB$86,7,FALSE)),ROW(G50)-ROW($E$43),COLUMN(G50)-COLUMN($E$43))</f>
        <v>0</v>
      </c>
      <c r="H50" s="372">
        <f ca="1">OFFSET(INDIRECT(VLOOKUP($H$8,Config!$B$66:$AB$86,7,FALSE)),ROW(H50)-ROW($E$43),COLUMN(H50)-COLUMN($E$43))</f>
        <v>0</v>
      </c>
      <c r="I50" s="372">
        <f ca="1">OFFSET(INDIRECT(VLOOKUP($H$8,Config!$B$66:$AB$86,7,FALSE)),ROW(I50)-ROW($E$43),COLUMN(I50)-COLUMN($E$43))</f>
        <v>0</v>
      </c>
      <c r="J50" s="372">
        <f ca="1">OFFSET(INDIRECT(VLOOKUP($H$8,Config!$B$66:$AB$86,7,FALSE)),ROW(J50)-ROW($E$43),COLUMN(J50)-COLUMN($E$43))</f>
        <v>0</v>
      </c>
      <c r="K50" s="372">
        <f ca="1">OFFSET(INDIRECT(VLOOKUP($H$8,Config!$B$66:$AB$86,7,FALSE)),ROW(K50)-ROW($E$43),COLUMN(K50)-COLUMN($E$43))</f>
        <v>0</v>
      </c>
      <c r="L50" s="372">
        <f ca="1">OFFSET(INDIRECT(VLOOKUP($H$8,Config!$B$66:$AB$86,7,FALSE)),ROW(L50)-ROW($E$43),COLUMN(L50)-COLUMN($E$43))</f>
        <v>0</v>
      </c>
      <c r="M50" s="372">
        <f ca="1">OFFSET(INDIRECT(VLOOKUP($H$8,Config!$B$66:$AB$86,7,FALSE)),ROW(M50)-ROW($E$43),COLUMN(M50)-COLUMN($E$43))</f>
        <v>0</v>
      </c>
      <c r="N50" s="372">
        <f ca="1">OFFSET(INDIRECT(VLOOKUP($H$8,Config!$B$66:$AB$86,7,FALSE)),ROW(N50)-ROW($E$43),COLUMN(N50)-COLUMN($E$43))</f>
        <v>0</v>
      </c>
      <c r="O50" s="372">
        <f t="shared" ca="1" si="3"/>
        <v>0</v>
      </c>
    </row>
    <row r="51" spans="3:15" s="448" customFormat="1" ht="14.25" hidden="1" outlineLevel="1" x14ac:dyDescent="0.2">
      <c r="C51" s="462" t="str">
        <f>'Financial Summary &amp; Reporting'!B51</f>
        <v>N/A</v>
      </c>
      <c r="D51" s="463"/>
      <c r="E51" s="461">
        <f ca="1">OFFSET(INDIRECT(VLOOKUP($H$8,Config!$B$66:$AB$86,7,FALSE)),ROW(E51)-ROW($E$43),COLUMN(E51)-COLUMN($E$43))</f>
        <v>0</v>
      </c>
      <c r="F51" s="372">
        <f ca="1">OFFSET(INDIRECT(VLOOKUP($H$8,Config!$B$66:$AB$86,7,FALSE)),ROW(F51)-ROW($E$43),COLUMN(F51)-COLUMN($E$43))</f>
        <v>0</v>
      </c>
      <c r="G51" s="372">
        <f ca="1">OFFSET(INDIRECT(VLOOKUP($H$8,Config!$B$66:$AB$86,7,FALSE)),ROW(G51)-ROW($E$43),COLUMN(G51)-COLUMN($E$43))</f>
        <v>0</v>
      </c>
      <c r="H51" s="372">
        <f ca="1">OFFSET(INDIRECT(VLOOKUP($H$8,Config!$B$66:$AB$86,7,FALSE)),ROW(H51)-ROW($E$43),COLUMN(H51)-COLUMN($E$43))</f>
        <v>0</v>
      </c>
      <c r="I51" s="372">
        <f ca="1">OFFSET(INDIRECT(VLOOKUP($H$8,Config!$B$66:$AB$86,7,FALSE)),ROW(I51)-ROW($E$43),COLUMN(I51)-COLUMN($E$43))</f>
        <v>0</v>
      </c>
      <c r="J51" s="372">
        <f ca="1">OFFSET(INDIRECT(VLOOKUP($H$8,Config!$B$66:$AB$86,7,FALSE)),ROW(J51)-ROW($E$43),COLUMN(J51)-COLUMN($E$43))</f>
        <v>0</v>
      </c>
      <c r="K51" s="372">
        <f ca="1">OFFSET(INDIRECT(VLOOKUP($H$8,Config!$B$66:$AB$86,7,FALSE)),ROW(K51)-ROW($E$43),COLUMN(K51)-COLUMN($E$43))</f>
        <v>0</v>
      </c>
      <c r="L51" s="372">
        <f ca="1">OFFSET(INDIRECT(VLOOKUP($H$8,Config!$B$66:$AB$86,7,FALSE)),ROW(L51)-ROW($E$43),COLUMN(L51)-COLUMN($E$43))</f>
        <v>0</v>
      </c>
      <c r="M51" s="372">
        <f ca="1">OFFSET(INDIRECT(VLOOKUP($H$8,Config!$B$66:$AB$86,7,FALSE)),ROW(M51)-ROW($E$43),COLUMN(M51)-COLUMN($E$43))</f>
        <v>0</v>
      </c>
      <c r="N51" s="372">
        <f ca="1">OFFSET(INDIRECT(VLOOKUP($H$8,Config!$B$66:$AB$86,7,FALSE)),ROW(N51)-ROW($E$43),COLUMN(N51)-COLUMN($E$43))</f>
        <v>0</v>
      </c>
      <c r="O51" s="372">
        <f t="shared" ca="1" si="3"/>
        <v>0</v>
      </c>
    </row>
    <row r="52" spans="3:15" s="448" customFormat="1" ht="14.25" hidden="1" outlineLevel="1" x14ac:dyDescent="0.2">
      <c r="C52" s="462" t="str">
        <f>'Financial Summary &amp; Reporting'!B52</f>
        <v>N/A</v>
      </c>
      <c r="D52" s="463"/>
      <c r="E52" s="464">
        <f ca="1">OFFSET(INDIRECT(VLOOKUP($H$8,Config!$B$66:$AB$86,7,FALSE)),ROW(E52)-ROW($E$43),COLUMN(E52)-COLUMN($E$43))</f>
        <v>0</v>
      </c>
      <c r="F52" s="381">
        <f ca="1">OFFSET(INDIRECT(VLOOKUP($H$8,Config!$B$66:$AB$86,7,FALSE)),ROW(F52)-ROW($E$43),COLUMN(F52)-COLUMN($E$43))</f>
        <v>0</v>
      </c>
      <c r="G52" s="381">
        <f ca="1">OFFSET(INDIRECT(VLOOKUP($H$8,Config!$B$66:$AB$86,7,FALSE)),ROW(G52)-ROW($E$43),COLUMN(G52)-COLUMN($E$43))</f>
        <v>0</v>
      </c>
      <c r="H52" s="381">
        <f ca="1">OFFSET(INDIRECT(VLOOKUP($H$8,Config!$B$66:$AB$86,7,FALSE)),ROW(H52)-ROW($E$43),COLUMN(H52)-COLUMN($E$43))</f>
        <v>0</v>
      </c>
      <c r="I52" s="381">
        <f ca="1">OFFSET(INDIRECT(VLOOKUP($H$8,Config!$B$66:$AB$86,7,FALSE)),ROW(I52)-ROW($E$43),COLUMN(I52)-COLUMN($E$43))</f>
        <v>0</v>
      </c>
      <c r="J52" s="381">
        <f ca="1">OFFSET(INDIRECT(VLOOKUP($H$8,Config!$B$66:$AB$86,7,FALSE)),ROW(J52)-ROW($E$43),COLUMN(J52)-COLUMN($E$43))</f>
        <v>0</v>
      </c>
      <c r="K52" s="381">
        <f ca="1">OFFSET(INDIRECT(VLOOKUP($H$8,Config!$B$66:$AB$86,7,FALSE)),ROW(K52)-ROW($E$43),COLUMN(K52)-COLUMN($E$43))</f>
        <v>0</v>
      </c>
      <c r="L52" s="381">
        <f ca="1">OFFSET(INDIRECT(VLOOKUP($H$8,Config!$B$66:$AB$86,7,FALSE)),ROW(L52)-ROW($E$43),COLUMN(L52)-COLUMN($E$43))</f>
        <v>0</v>
      </c>
      <c r="M52" s="381">
        <f ca="1">OFFSET(INDIRECT(VLOOKUP($H$8,Config!$B$66:$AB$86,7,FALSE)),ROW(M52)-ROW($E$43),COLUMN(M52)-COLUMN($E$43))</f>
        <v>0</v>
      </c>
      <c r="N52" s="381">
        <f ca="1">OFFSET(INDIRECT(VLOOKUP($H$8,Config!$B$66:$AB$86,7,FALSE)),ROW(N52)-ROW($E$43),COLUMN(N52)-COLUMN($E$43))</f>
        <v>0</v>
      </c>
      <c r="O52" s="372">
        <f t="shared" ca="1" si="3"/>
        <v>0</v>
      </c>
    </row>
    <row r="53" spans="3:15" s="448" customFormat="1" ht="14.25" hidden="1" outlineLevel="1" x14ac:dyDescent="0.2">
      <c r="C53" s="462" t="str">
        <f>'Financial Summary &amp; Reporting'!B53</f>
        <v>N/A</v>
      </c>
      <c r="D53" s="463"/>
      <c r="E53" s="464">
        <f ca="1">OFFSET(INDIRECT(VLOOKUP($H$8,Config!$B$66:$AB$86,7,FALSE)),ROW(E53)-ROW($E$43),COLUMN(E53)-COLUMN($E$43))</f>
        <v>0</v>
      </c>
      <c r="F53" s="381">
        <f ca="1">OFFSET(INDIRECT(VLOOKUP($H$8,Config!$B$66:$AB$86,7,FALSE)),ROW(F53)-ROW($E$43),COLUMN(F53)-COLUMN($E$43))</f>
        <v>0</v>
      </c>
      <c r="G53" s="381">
        <f ca="1">OFFSET(INDIRECT(VLOOKUP($H$8,Config!$B$66:$AB$86,7,FALSE)),ROW(G53)-ROW($E$43),COLUMN(G53)-COLUMN($E$43))</f>
        <v>0</v>
      </c>
      <c r="H53" s="381">
        <f ca="1">OFFSET(INDIRECT(VLOOKUP($H$8,Config!$B$66:$AB$86,7,FALSE)),ROW(H53)-ROW($E$43),COLUMN(H53)-COLUMN($E$43))</f>
        <v>0</v>
      </c>
      <c r="I53" s="381">
        <f ca="1">OFFSET(INDIRECT(VLOOKUP($H$8,Config!$B$66:$AB$86,7,FALSE)),ROW(I53)-ROW($E$43),COLUMN(I53)-COLUMN($E$43))</f>
        <v>0</v>
      </c>
      <c r="J53" s="381">
        <f ca="1">OFFSET(INDIRECT(VLOOKUP($H$8,Config!$B$66:$AB$86,7,FALSE)),ROW(J53)-ROW($E$43),COLUMN(J53)-COLUMN($E$43))</f>
        <v>0</v>
      </c>
      <c r="K53" s="381">
        <f ca="1">OFFSET(INDIRECT(VLOOKUP($H$8,Config!$B$66:$AB$86,7,FALSE)),ROW(K53)-ROW($E$43),COLUMN(K53)-COLUMN($E$43))</f>
        <v>0</v>
      </c>
      <c r="L53" s="381">
        <f ca="1">OFFSET(INDIRECT(VLOOKUP($H$8,Config!$B$66:$AB$86,7,FALSE)),ROW(L53)-ROW($E$43),COLUMN(L53)-COLUMN($E$43))</f>
        <v>0</v>
      </c>
      <c r="M53" s="381">
        <f ca="1">OFFSET(INDIRECT(VLOOKUP($H$8,Config!$B$66:$AB$86,7,FALSE)),ROW(M53)-ROW($E$43),COLUMN(M53)-COLUMN($E$43))</f>
        <v>0</v>
      </c>
      <c r="N53" s="381">
        <f ca="1">OFFSET(INDIRECT(VLOOKUP($H$8,Config!$B$66:$AB$86,7,FALSE)),ROW(N53)-ROW($E$43),COLUMN(N53)-COLUMN($E$43))</f>
        <v>0</v>
      </c>
      <c r="O53" s="372">
        <f t="shared" ca="1" si="3"/>
        <v>0</v>
      </c>
    </row>
    <row r="54" spans="3:15" s="448" customFormat="1" ht="14.25" hidden="1" outlineLevel="1" x14ac:dyDescent="0.2">
      <c r="C54" s="462" t="str">
        <f>'Financial Summary &amp; Reporting'!B54</f>
        <v>N/A</v>
      </c>
      <c r="D54" s="463"/>
      <c r="E54" s="461">
        <f ca="1">OFFSET(INDIRECT(VLOOKUP($H$8,Config!$B$66:$AB$86,7,FALSE)),ROW(E54)-ROW($E$43),COLUMN(E54)-COLUMN($E$43))</f>
        <v>0</v>
      </c>
      <c r="F54" s="372">
        <f ca="1">OFFSET(INDIRECT(VLOOKUP($H$8,Config!$B$66:$AB$86,7,FALSE)),ROW(F54)-ROW($E$43),COLUMN(F54)-COLUMN($E$43))</f>
        <v>0</v>
      </c>
      <c r="G54" s="372">
        <f ca="1">OFFSET(INDIRECT(VLOOKUP($H$8,Config!$B$66:$AB$86,7,FALSE)),ROW(G54)-ROW($E$43),COLUMN(G54)-COLUMN($E$43))</f>
        <v>0</v>
      </c>
      <c r="H54" s="372">
        <f ca="1">OFFSET(INDIRECT(VLOOKUP($H$8,Config!$B$66:$AB$86,7,FALSE)),ROW(H54)-ROW($E$43),COLUMN(H54)-COLUMN($E$43))</f>
        <v>0</v>
      </c>
      <c r="I54" s="372">
        <f ca="1">OFFSET(INDIRECT(VLOOKUP($H$8,Config!$B$66:$AB$86,7,FALSE)),ROW(I54)-ROW($E$43),COLUMN(I54)-COLUMN($E$43))</f>
        <v>0</v>
      </c>
      <c r="J54" s="372">
        <f ca="1">OFFSET(INDIRECT(VLOOKUP($H$8,Config!$B$66:$AB$86,7,FALSE)),ROW(J54)-ROW($E$43),COLUMN(J54)-COLUMN($E$43))</f>
        <v>0</v>
      </c>
      <c r="K54" s="372">
        <f ca="1">OFFSET(INDIRECT(VLOOKUP($H$8,Config!$B$66:$AB$86,7,FALSE)),ROW(K54)-ROW($E$43),COLUMN(K54)-COLUMN($E$43))</f>
        <v>0</v>
      </c>
      <c r="L54" s="372">
        <f ca="1">OFFSET(INDIRECT(VLOOKUP($H$8,Config!$B$66:$AB$86,7,FALSE)),ROW(L54)-ROW($E$43),COLUMN(L54)-COLUMN($E$43))</f>
        <v>0</v>
      </c>
      <c r="M54" s="372">
        <f ca="1">OFFSET(INDIRECT(VLOOKUP($H$8,Config!$B$66:$AB$86,7,FALSE)),ROW(M54)-ROW($E$43),COLUMN(M54)-COLUMN($E$43))</f>
        <v>0</v>
      </c>
      <c r="N54" s="372">
        <f ca="1">OFFSET(INDIRECT(VLOOKUP($H$8,Config!$B$66:$AB$86,7,FALSE)),ROW(N54)-ROW($E$43),COLUMN(N54)-COLUMN($E$43))</f>
        <v>0</v>
      </c>
      <c r="O54" s="372">
        <f t="shared" ca="1" si="3"/>
        <v>0</v>
      </c>
    </row>
    <row r="55" spans="3:15" s="448" customFormat="1" ht="14.25" hidden="1" outlineLevel="1" x14ac:dyDescent="0.2">
      <c r="C55" s="462" t="str">
        <f>'Financial Summary &amp; Reporting'!B55</f>
        <v>N/A</v>
      </c>
      <c r="D55" s="463"/>
      <c r="E55" s="461">
        <f ca="1">OFFSET(INDIRECT(VLOOKUP($H$8,Config!$B$66:$AB$86,7,FALSE)),ROW(E55)-ROW($E$43),COLUMN(E55)-COLUMN($E$43))</f>
        <v>0</v>
      </c>
      <c r="F55" s="372">
        <f ca="1">OFFSET(INDIRECT(VLOOKUP($H$8,Config!$B$66:$AB$86,7,FALSE)),ROW(F55)-ROW($E$43),COLUMN(F55)-COLUMN($E$43))</f>
        <v>0</v>
      </c>
      <c r="G55" s="372">
        <f ca="1">OFFSET(INDIRECT(VLOOKUP($H$8,Config!$B$66:$AB$86,7,FALSE)),ROW(G55)-ROW($E$43),COLUMN(G55)-COLUMN($E$43))</f>
        <v>0</v>
      </c>
      <c r="H55" s="372">
        <f ca="1">OFFSET(INDIRECT(VLOOKUP($H$8,Config!$B$66:$AB$86,7,FALSE)),ROW(H55)-ROW($E$43),COLUMN(H55)-COLUMN($E$43))</f>
        <v>0</v>
      </c>
      <c r="I55" s="372">
        <f ca="1">OFFSET(INDIRECT(VLOOKUP($H$8,Config!$B$66:$AB$86,7,FALSE)),ROW(I55)-ROW($E$43),COLUMN(I55)-COLUMN($E$43))</f>
        <v>0</v>
      </c>
      <c r="J55" s="372">
        <f ca="1">OFFSET(INDIRECT(VLOOKUP($H$8,Config!$B$66:$AB$86,7,FALSE)),ROW(J55)-ROW($E$43),COLUMN(J55)-COLUMN($E$43))</f>
        <v>0</v>
      </c>
      <c r="K55" s="372">
        <f ca="1">OFFSET(INDIRECT(VLOOKUP($H$8,Config!$B$66:$AB$86,7,FALSE)),ROW(K55)-ROW($E$43),COLUMN(K55)-COLUMN($E$43))</f>
        <v>0</v>
      </c>
      <c r="L55" s="372">
        <f ca="1">OFFSET(INDIRECT(VLOOKUP($H$8,Config!$B$66:$AB$86,7,FALSE)),ROW(L55)-ROW($E$43),COLUMN(L55)-COLUMN($E$43))</f>
        <v>0</v>
      </c>
      <c r="M55" s="372">
        <f ca="1">OFFSET(INDIRECT(VLOOKUP($H$8,Config!$B$66:$AB$86,7,FALSE)),ROW(M55)-ROW($E$43),COLUMN(M55)-COLUMN($E$43))</f>
        <v>0</v>
      </c>
      <c r="N55" s="372">
        <f ca="1">OFFSET(INDIRECT(VLOOKUP($H$8,Config!$B$66:$AB$86,7,FALSE)),ROW(N55)-ROW($E$43),COLUMN(N55)-COLUMN($E$43))</f>
        <v>0</v>
      </c>
      <c r="O55" s="372">
        <f t="shared" ca="1" si="3"/>
        <v>0</v>
      </c>
    </row>
    <row r="56" spans="3:15" s="448" customFormat="1" ht="14.25" hidden="1" outlineLevel="1" x14ac:dyDescent="0.2">
      <c r="C56" s="462" t="str">
        <f>'Financial Summary &amp; Reporting'!B56</f>
        <v>N/A</v>
      </c>
      <c r="D56" s="463"/>
      <c r="E56" s="461">
        <f ca="1">OFFSET(INDIRECT(VLOOKUP($H$8,Config!$B$66:$AB$86,7,FALSE)),ROW(E56)-ROW($E$43),COLUMN(E56)-COLUMN($E$43))</f>
        <v>0</v>
      </c>
      <c r="F56" s="372">
        <f ca="1">OFFSET(INDIRECT(VLOOKUP($H$8,Config!$B$66:$AB$86,7,FALSE)),ROW(F56)-ROW($E$43),COLUMN(F56)-COLUMN($E$43))</f>
        <v>0</v>
      </c>
      <c r="G56" s="372">
        <f ca="1">OFFSET(INDIRECT(VLOOKUP($H$8,Config!$B$66:$AB$86,7,FALSE)),ROW(G56)-ROW($E$43),COLUMN(G56)-COLUMN($E$43))</f>
        <v>0</v>
      </c>
      <c r="H56" s="372">
        <f ca="1">OFFSET(INDIRECT(VLOOKUP($H$8,Config!$B$66:$AB$86,7,FALSE)),ROW(H56)-ROW($E$43),COLUMN(H56)-COLUMN($E$43))</f>
        <v>0</v>
      </c>
      <c r="I56" s="372">
        <f ca="1">OFFSET(INDIRECT(VLOOKUP($H$8,Config!$B$66:$AB$86,7,FALSE)),ROW(I56)-ROW($E$43),COLUMN(I56)-COLUMN($E$43))</f>
        <v>0</v>
      </c>
      <c r="J56" s="372">
        <f ca="1">OFFSET(INDIRECT(VLOOKUP($H$8,Config!$B$66:$AB$86,7,FALSE)),ROW(J56)-ROW($E$43),COLUMN(J56)-COLUMN($E$43))</f>
        <v>0</v>
      </c>
      <c r="K56" s="372">
        <f ca="1">OFFSET(INDIRECT(VLOOKUP($H$8,Config!$B$66:$AB$86,7,FALSE)),ROW(K56)-ROW($E$43),COLUMN(K56)-COLUMN($E$43))</f>
        <v>0</v>
      </c>
      <c r="L56" s="372">
        <f ca="1">OFFSET(INDIRECT(VLOOKUP($H$8,Config!$B$66:$AB$86,7,FALSE)),ROW(L56)-ROW($E$43),COLUMN(L56)-COLUMN($E$43))</f>
        <v>0</v>
      </c>
      <c r="M56" s="372">
        <f ca="1">OFFSET(INDIRECT(VLOOKUP($H$8,Config!$B$66:$AB$86,7,FALSE)),ROW(M56)-ROW($E$43),COLUMN(M56)-COLUMN($E$43))</f>
        <v>0</v>
      </c>
      <c r="N56" s="372">
        <f ca="1">OFFSET(INDIRECT(VLOOKUP($H$8,Config!$B$66:$AB$86,7,FALSE)),ROW(N56)-ROW($E$43),COLUMN(N56)-COLUMN($E$43))</f>
        <v>0</v>
      </c>
      <c r="O56" s="372">
        <f t="shared" ca="1" si="3"/>
        <v>0</v>
      </c>
    </row>
    <row r="57" spans="3:15" ht="14.25" hidden="1" outlineLevel="1" x14ac:dyDescent="0.2">
      <c r="C57" s="462" t="str">
        <f>'Financial Summary &amp; Reporting'!B57</f>
        <v>N/A</v>
      </c>
      <c r="D57" s="463"/>
      <c r="E57" s="461">
        <f ca="1">OFFSET(INDIRECT(VLOOKUP($H$8,Config!$B$66:$AB$86,7,FALSE)),ROW(E57)-ROW($E$43),COLUMN(E57)-COLUMN($E$43))</f>
        <v>0</v>
      </c>
      <c r="F57" s="372">
        <f ca="1">OFFSET(INDIRECT(VLOOKUP($H$8,Config!$B$66:$AB$86,7,FALSE)),ROW(F57)-ROW($E$43),COLUMN(F57)-COLUMN($E$43))</f>
        <v>0</v>
      </c>
      <c r="G57" s="372">
        <f ca="1">OFFSET(INDIRECT(VLOOKUP($H$8,Config!$B$66:$AB$86,7,FALSE)),ROW(G57)-ROW($E$43),COLUMN(G57)-COLUMN($E$43))</f>
        <v>0</v>
      </c>
      <c r="H57" s="372">
        <f ca="1">OFFSET(INDIRECT(VLOOKUP($H$8,Config!$B$66:$AB$86,7,FALSE)),ROW(H57)-ROW($E$43),COLUMN(H57)-COLUMN($E$43))</f>
        <v>0</v>
      </c>
      <c r="I57" s="372">
        <f ca="1">OFFSET(INDIRECT(VLOOKUP($H$8,Config!$B$66:$AB$86,7,FALSE)),ROW(I57)-ROW($E$43),COLUMN(I57)-COLUMN($E$43))</f>
        <v>0</v>
      </c>
      <c r="J57" s="372">
        <f ca="1">OFFSET(INDIRECT(VLOOKUP($H$8,Config!$B$66:$AB$86,7,FALSE)),ROW(J57)-ROW($E$43),COLUMN(J57)-COLUMN($E$43))</f>
        <v>0</v>
      </c>
      <c r="K57" s="372">
        <f ca="1">OFFSET(INDIRECT(VLOOKUP($H$8,Config!$B$66:$AB$86,7,FALSE)),ROW(K57)-ROW($E$43),COLUMN(K57)-COLUMN($E$43))</f>
        <v>0</v>
      </c>
      <c r="L57" s="372">
        <f ca="1">OFFSET(INDIRECT(VLOOKUP($H$8,Config!$B$66:$AB$86,7,FALSE)),ROW(L57)-ROW($E$43),COLUMN(L57)-COLUMN($E$43))</f>
        <v>0</v>
      </c>
      <c r="M57" s="372">
        <f ca="1">OFFSET(INDIRECT(VLOOKUP($H$8,Config!$B$66:$AB$86,7,FALSE)),ROW(M57)-ROW($E$43),COLUMN(M57)-COLUMN($E$43))</f>
        <v>0</v>
      </c>
      <c r="N57" s="372">
        <f ca="1">OFFSET(INDIRECT(VLOOKUP($H$8,Config!$B$66:$AB$86,7,FALSE)),ROW(N57)-ROW($E$43),COLUMN(N57)-COLUMN($E$43))</f>
        <v>0</v>
      </c>
      <c r="O57" s="372">
        <f t="shared" ca="1" si="3"/>
        <v>0</v>
      </c>
    </row>
    <row r="58" spans="3:15" ht="14.25" hidden="1" outlineLevel="1" x14ac:dyDescent="0.2">
      <c r="C58" s="462" t="str">
        <f>'Financial Summary &amp; Reporting'!B58</f>
        <v>N/A</v>
      </c>
      <c r="D58" s="463"/>
      <c r="E58" s="461">
        <f ca="1">OFFSET(INDIRECT(VLOOKUP($H$8,Config!$B$66:$AB$86,7,FALSE)),ROW(E58)-ROW($E$43),COLUMN(E58)-COLUMN($E$43))</f>
        <v>0</v>
      </c>
      <c r="F58" s="372">
        <f ca="1">OFFSET(INDIRECT(VLOOKUP($H$8,Config!$B$66:$AB$86,7,FALSE)),ROW(F58)-ROW($E$43),COLUMN(F58)-COLUMN($E$43))</f>
        <v>0</v>
      </c>
      <c r="G58" s="372">
        <f ca="1">OFFSET(INDIRECT(VLOOKUP($H$8,Config!$B$66:$AB$86,7,FALSE)),ROW(G58)-ROW($E$43),COLUMN(G58)-COLUMN($E$43))</f>
        <v>0</v>
      </c>
      <c r="H58" s="372">
        <f ca="1">OFFSET(INDIRECT(VLOOKUP($H$8,Config!$B$66:$AB$86,7,FALSE)),ROW(H58)-ROW($E$43),COLUMN(H58)-COLUMN($E$43))</f>
        <v>0</v>
      </c>
      <c r="I58" s="372">
        <f ca="1">OFFSET(INDIRECT(VLOOKUP($H$8,Config!$B$66:$AB$86,7,FALSE)),ROW(I58)-ROW($E$43),COLUMN(I58)-COLUMN($E$43))</f>
        <v>0</v>
      </c>
      <c r="J58" s="372">
        <f ca="1">OFFSET(INDIRECT(VLOOKUP($H$8,Config!$B$66:$AB$86,7,FALSE)),ROW(J58)-ROW($E$43),COLUMN(J58)-COLUMN($E$43))</f>
        <v>0</v>
      </c>
      <c r="K58" s="372">
        <f ca="1">OFFSET(INDIRECT(VLOOKUP($H$8,Config!$B$66:$AB$86,7,FALSE)),ROW(K58)-ROW($E$43),COLUMN(K58)-COLUMN($E$43))</f>
        <v>0</v>
      </c>
      <c r="L58" s="372">
        <f ca="1">OFFSET(INDIRECT(VLOOKUP($H$8,Config!$B$66:$AB$86,7,FALSE)),ROW(L58)-ROW($E$43),COLUMN(L58)-COLUMN($E$43))</f>
        <v>0</v>
      </c>
      <c r="M58" s="372">
        <f ca="1">OFFSET(INDIRECT(VLOOKUP($H$8,Config!$B$66:$AB$86,7,FALSE)),ROW(M58)-ROW($E$43),COLUMN(M58)-COLUMN($E$43))</f>
        <v>0</v>
      </c>
      <c r="N58" s="372">
        <f ca="1">OFFSET(INDIRECT(VLOOKUP($H$8,Config!$B$66:$AB$86,7,FALSE)),ROW(N58)-ROW($E$43),COLUMN(N58)-COLUMN($E$43))</f>
        <v>0</v>
      </c>
      <c r="O58" s="372">
        <f t="shared" ca="1" si="3"/>
        <v>0</v>
      </c>
    </row>
    <row r="59" spans="3:15" ht="14.25" hidden="1" outlineLevel="1" x14ac:dyDescent="0.2">
      <c r="C59" s="462" t="str">
        <f>'Financial Summary &amp; Reporting'!B59</f>
        <v>N/A</v>
      </c>
      <c r="D59" s="463"/>
      <c r="E59" s="461">
        <f ca="1">OFFSET(INDIRECT(VLOOKUP($H$8,Config!$B$66:$AB$86,7,FALSE)),ROW(E59)-ROW($E$43),COLUMN(E59)-COLUMN($E$43))</f>
        <v>0</v>
      </c>
      <c r="F59" s="372">
        <f ca="1">OFFSET(INDIRECT(VLOOKUP($H$8,Config!$B$66:$AB$86,7,FALSE)),ROW(F59)-ROW($E$43),COLUMN(F59)-COLUMN($E$43))</f>
        <v>0</v>
      </c>
      <c r="G59" s="372">
        <f ca="1">OFFSET(INDIRECT(VLOOKUP($H$8,Config!$B$66:$AB$86,7,FALSE)),ROW(G59)-ROW($E$43),COLUMN(G59)-COLUMN($E$43))</f>
        <v>0</v>
      </c>
      <c r="H59" s="372">
        <f ca="1">OFFSET(INDIRECT(VLOOKUP($H$8,Config!$B$66:$AB$86,7,FALSE)),ROW(H59)-ROW($E$43),COLUMN(H59)-COLUMN($E$43))</f>
        <v>0</v>
      </c>
      <c r="I59" s="372">
        <f ca="1">OFFSET(INDIRECT(VLOOKUP($H$8,Config!$B$66:$AB$86,7,FALSE)),ROW(I59)-ROW($E$43),COLUMN(I59)-COLUMN($E$43))</f>
        <v>0</v>
      </c>
      <c r="J59" s="372">
        <f ca="1">OFFSET(INDIRECT(VLOOKUP($H$8,Config!$B$66:$AB$86,7,FALSE)),ROW(J59)-ROW($E$43),COLUMN(J59)-COLUMN($E$43))</f>
        <v>0</v>
      </c>
      <c r="K59" s="372">
        <f ca="1">OFFSET(INDIRECT(VLOOKUP($H$8,Config!$B$66:$AB$86,7,FALSE)),ROW(K59)-ROW($E$43),COLUMN(K59)-COLUMN($E$43))</f>
        <v>0</v>
      </c>
      <c r="L59" s="372">
        <f ca="1">OFFSET(INDIRECT(VLOOKUP($H$8,Config!$B$66:$AB$86,7,FALSE)),ROW(L59)-ROW($E$43),COLUMN(L59)-COLUMN($E$43))</f>
        <v>0</v>
      </c>
      <c r="M59" s="372">
        <f ca="1">OFFSET(INDIRECT(VLOOKUP($H$8,Config!$B$66:$AB$86,7,FALSE)),ROW(M59)-ROW($E$43),COLUMN(M59)-COLUMN($E$43))</f>
        <v>0</v>
      </c>
      <c r="N59" s="372">
        <f ca="1">OFFSET(INDIRECT(VLOOKUP($H$8,Config!$B$66:$AB$86,7,FALSE)),ROW(N59)-ROW($E$43),COLUMN(N59)-COLUMN($E$43))</f>
        <v>0</v>
      </c>
      <c r="O59" s="372">
        <f t="shared" ca="1" si="3"/>
        <v>0</v>
      </c>
    </row>
    <row r="60" spans="3:15" ht="14.25" hidden="1" outlineLevel="1" x14ac:dyDescent="0.2">
      <c r="C60" s="462" t="str">
        <f>'Financial Summary &amp; Reporting'!B60</f>
        <v>N/A</v>
      </c>
      <c r="D60" s="463"/>
      <c r="E60" s="461">
        <f ca="1">OFFSET(INDIRECT(VLOOKUP($H$8,Config!$B$66:$AB$86,7,FALSE)),ROW(E60)-ROW($E$43),COLUMN(E60)-COLUMN($E$43))</f>
        <v>0</v>
      </c>
      <c r="F60" s="372">
        <f ca="1">OFFSET(INDIRECT(VLOOKUP($H$8,Config!$B$66:$AB$86,7,FALSE)),ROW(F60)-ROW($E$43),COLUMN(F60)-COLUMN($E$43))</f>
        <v>0</v>
      </c>
      <c r="G60" s="372">
        <f ca="1">OFFSET(INDIRECT(VLOOKUP($H$8,Config!$B$66:$AB$86,7,FALSE)),ROW(G60)-ROW($E$43),COLUMN(G60)-COLUMN($E$43))</f>
        <v>0</v>
      </c>
      <c r="H60" s="372">
        <f ca="1">OFFSET(INDIRECT(VLOOKUP($H$8,Config!$B$66:$AB$86,7,FALSE)),ROW(H60)-ROW($E$43),COLUMN(H60)-COLUMN($E$43))</f>
        <v>0</v>
      </c>
      <c r="I60" s="372">
        <f ca="1">OFFSET(INDIRECT(VLOOKUP($H$8,Config!$B$66:$AB$86,7,FALSE)),ROW(I60)-ROW($E$43),COLUMN(I60)-COLUMN($E$43))</f>
        <v>0</v>
      </c>
      <c r="J60" s="372">
        <f ca="1">OFFSET(INDIRECT(VLOOKUP($H$8,Config!$B$66:$AB$86,7,FALSE)),ROW(J60)-ROW($E$43),COLUMN(J60)-COLUMN($E$43))</f>
        <v>0</v>
      </c>
      <c r="K60" s="372">
        <f ca="1">OFFSET(INDIRECT(VLOOKUP($H$8,Config!$B$66:$AB$86,7,FALSE)),ROW(K60)-ROW($E$43),COLUMN(K60)-COLUMN($E$43))</f>
        <v>0</v>
      </c>
      <c r="L60" s="372">
        <f ca="1">OFFSET(INDIRECT(VLOOKUP($H$8,Config!$B$66:$AB$86,7,FALSE)),ROW(L60)-ROW($E$43),COLUMN(L60)-COLUMN($E$43))</f>
        <v>0</v>
      </c>
      <c r="M60" s="372">
        <f ca="1">OFFSET(INDIRECT(VLOOKUP($H$8,Config!$B$66:$AB$86,7,FALSE)),ROW(M60)-ROW($E$43),COLUMN(M60)-COLUMN($E$43))</f>
        <v>0</v>
      </c>
      <c r="N60" s="372">
        <f ca="1">OFFSET(INDIRECT(VLOOKUP($H$8,Config!$B$66:$AB$86,7,FALSE)),ROW(N60)-ROW($E$43),COLUMN(N60)-COLUMN($E$43))</f>
        <v>0</v>
      </c>
      <c r="O60" s="372">
        <f t="shared" ca="1" si="3"/>
        <v>0</v>
      </c>
    </row>
    <row r="61" spans="3:15" ht="14.25" hidden="1" outlineLevel="1" x14ac:dyDescent="0.2">
      <c r="C61" s="462" t="str">
        <f>'Financial Summary &amp; Reporting'!B61</f>
        <v>N/A</v>
      </c>
      <c r="D61" s="463"/>
      <c r="E61" s="461">
        <f ca="1">OFFSET(INDIRECT(VLOOKUP($H$8,Config!$B$66:$AB$86,7,FALSE)),ROW(E61)-ROW($E$43),COLUMN(E61)-COLUMN($E$43))</f>
        <v>0</v>
      </c>
      <c r="F61" s="372">
        <f ca="1">OFFSET(INDIRECT(VLOOKUP($H$8,Config!$B$66:$AB$86,7,FALSE)),ROW(F61)-ROW($E$43),COLUMN(F61)-COLUMN($E$43))</f>
        <v>0</v>
      </c>
      <c r="G61" s="372">
        <f ca="1">OFFSET(INDIRECT(VLOOKUP($H$8,Config!$B$66:$AB$86,7,FALSE)),ROW(G61)-ROW($E$43),COLUMN(G61)-COLUMN($E$43))</f>
        <v>0</v>
      </c>
      <c r="H61" s="372">
        <f ca="1">OFFSET(INDIRECT(VLOOKUP($H$8,Config!$B$66:$AB$86,7,FALSE)),ROW(H61)-ROW($E$43),COLUMN(H61)-COLUMN($E$43))</f>
        <v>0</v>
      </c>
      <c r="I61" s="372">
        <f ca="1">OFFSET(INDIRECT(VLOOKUP($H$8,Config!$B$66:$AB$86,7,FALSE)),ROW(I61)-ROW($E$43),COLUMN(I61)-COLUMN($E$43))</f>
        <v>0</v>
      </c>
      <c r="J61" s="372">
        <f ca="1">OFFSET(INDIRECT(VLOOKUP($H$8,Config!$B$66:$AB$86,7,FALSE)),ROW(J61)-ROW($E$43),COLUMN(J61)-COLUMN($E$43))</f>
        <v>0</v>
      </c>
      <c r="K61" s="372">
        <f ca="1">OFFSET(INDIRECT(VLOOKUP($H$8,Config!$B$66:$AB$86,7,FALSE)),ROW(K61)-ROW($E$43),COLUMN(K61)-COLUMN($E$43))</f>
        <v>0</v>
      </c>
      <c r="L61" s="372">
        <f ca="1">OFFSET(INDIRECT(VLOOKUP($H$8,Config!$B$66:$AB$86,7,FALSE)),ROW(L61)-ROW($E$43),COLUMN(L61)-COLUMN($E$43))</f>
        <v>0</v>
      </c>
      <c r="M61" s="372">
        <f ca="1">OFFSET(INDIRECT(VLOOKUP($H$8,Config!$B$66:$AB$86,7,FALSE)),ROW(M61)-ROW($E$43),COLUMN(M61)-COLUMN($E$43))</f>
        <v>0</v>
      </c>
      <c r="N61" s="372">
        <f ca="1">OFFSET(INDIRECT(VLOOKUP($H$8,Config!$B$66:$AB$86,7,FALSE)),ROW(N61)-ROW($E$43),COLUMN(N61)-COLUMN($E$43))</f>
        <v>0</v>
      </c>
      <c r="O61" s="372">
        <f t="shared" ca="1" si="3"/>
        <v>0</v>
      </c>
    </row>
    <row r="62" spans="3:15" ht="14.25" hidden="1" outlineLevel="1" x14ac:dyDescent="0.2">
      <c r="C62" s="462" t="str">
        <f>'Financial Summary &amp; Reporting'!B62</f>
        <v>N/A</v>
      </c>
      <c r="D62" s="463"/>
      <c r="E62" s="461">
        <f ca="1">OFFSET(INDIRECT(VLOOKUP($H$8,Config!$B$66:$AB$86,7,FALSE)),ROW(E62)-ROW($E$43),COLUMN(E62)-COLUMN($E$43))</f>
        <v>0</v>
      </c>
      <c r="F62" s="372">
        <f ca="1">OFFSET(INDIRECT(VLOOKUP($H$8,Config!$B$66:$AB$86,7,FALSE)),ROW(F62)-ROW($E$43),COLUMN(F62)-COLUMN($E$43))</f>
        <v>0</v>
      </c>
      <c r="G62" s="372">
        <f ca="1">OFFSET(INDIRECT(VLOOKUP($H$8,Config!$B$66:$AB$86,7,FALSE)),ROW(G62)-ROW($E$43),COLUMN(G62)-COLUMN($E$43))</f>
        <v>0</v>
      </c>
      <c r="H62" s="372">
        <f ca="1">OFFSET(INDIRECT(VLOOKUP($H$8,Config!$B$66:$AB$86,7,FALSE)),ROW(H62)-ROW($E$43),COLUMN(H62)-COLUMN($E$43))</f>
        <v>0</v>
      </c>
      <c r="I62" s="372">
        <f ca="1">OFFSET(INDIRECT(VLOOKUP($H$8,Config!$B$66:$AB$86,7,FALSE)),ROW(I62)-ROW($E$43),COLUMN(I62)-COLUMN($E$43))</f>
        <v>0</v>
      </c>
      <c r="J62" s="372">
        <f ca="1">OFFSET(INDIRECT(VLOOKUP($H$8,Config!$B$66:$AB$86,7,FALSE)),ROW(J62)-ROW($E$43),COLUMN(J62)-COLUMN($E$43))</f>
        <v>0</v>
      </c>
      <c r="K62" s="372">
        <f ca="1">OFFSET(INDIRECT(VLOOKUP($H$8,Config!$B$66:$AB$86,7,FALSE)),ROW(K62)-ROW($E$43),COLUMN(K62)-COLUMN($E$43))</f>
        <v>0</v>
      </c>
      <c r="L62" s="372">
        <f ca="1">OFFSET(INDIRECT(VLOOKUP($H$8,Config!$B$66:$AB$86,7,FALSE)),ROW(L62)-ROW($E$43),COLUMN(L62)-COLUMN($E$43))</f>
        <v>0</v>
      </c>
      <c r="M62" s="372">
        <f ca="1">OFFSET(INDIRECT(VLOOKUP($H$8,Config!$B$66:$AB$86,7,FALSE)),ROW(M62)-ROW($E$43),COLUMN(M62)-COLUMN($E$43))</f>
        <v>0</v>
      </c>
      <c r="N62" s="372">
        <f ca="1">OFFSET(INDIRECT(VLOOKUP($H$8,Config!$B$66:$AB$86,7,FALSE)),ROW(N62)-ROW($E$43),COLUMN(N62)-COLUMN($E$43))</f>
        <v>0</v>
      </c>
      <c r="O62" s="372">
        <f t="shared" ca="1" si="3"/>
        <v>0</v>
      </c>
    </row>
    <row r="63" spans="3:15" collapsed="1" x14ac:dyDescent="0.2">
      <c r="C63" s="872" t="s">
        <v>38</v>
      </c>
      <c r="D63" s="872"/>
      <c r="E63" s="384">
        <f ca="1">SUM(E43:E62)</f>
        <v>0</v>
      </c>
      <c r="F63" s="384">
        <f t="shared" ref="F63:N63" ca="1" si="4">SUM(F43:F62)</f>
        <v>0</v>
      </c>
      <c r="G63" s="384">
        <f t="shared" ca="1" si="4"/>
        <v>0</v>
      </c>
      <c r="H63" s="384">
        <f t="shared" ca="1" si="4"/>
        <v>0</v>
      </c>
      <c r="I63" s="384">
        <f t="shared" ca="1" si="4"/>
        <v>0</v>
      </c>
      <c r="J63" s="384">
        <f t="shared" ca="1" si="4"/>
        <v>0</v>
      </c>
      <c r="K63" s="384">
        <f t="shared" ca="1" si="4"/>
        <v>0</v>
      </c>
      <c r="L63" s="384">
        <f t="shared" ca="1" si="4"/>
        <v>0</v>
      </c>
      <c r="M63" s="384">
        <f t="shared" ca="1" si="4"/>
        <v>0</v>
      </c>
      <c r="N63" s="384">
        <f t="shared" ca="1" si="4"/>
        <v>0</v>
      </c>
      <c r="O63" s="384">
        <f t="shared" ca="1" si="3"/>
        <v>0</v>
      </c>
    </row>
    <row r="65" spans="3:15" s="448" customFormat="1" ht="15" x14ac:dyDescent="0.25">
      <c r="C65" s="457" t="s">
        <v>437</v>
      </c>
      <c r="D65" s="458"/>
      <c r="E65" s="458"/>
      <c r="F65" s="458"/>
      <c r="G65" s="458"/>
      <c r="I65" s="457" t="s">
        <v>438</v>
      </c>
      <c r="J65" s="458"/>
      <c r="K65" s="458"/>
      <c r="L65" s="458"/>
      <c r="M65" s="458"/>
      <c r="N65" s="458"/>
      <c r="O65" s="458"/>
    </row>
    <row r="66" spans="3:15" s="448" customFormat="1" ht="14.25" x14ac:dyDescent="0.2"/>
    <row r="67" spans="3:15" s="448" customFormat="1" ht="14.25" x14ac:dyDescent="0.2"/>
    <row r="68" spans="3:15" s="448" customFormat="1" ht="14.25" x14ac:dyDescent="0.2"/>
    <row r="69" spans="3:15" s="448" customFormat="1" ht="14.25" x14ac:dyDescent="0.2"/>
    <row r="70" spans="3:15" s="448" customFormat="1" ht="14.25" x14ac:dyDescent="0.2"/>
    <row r="71" spans="3:15" s="448" customFormat="1" ht="14.25" x14ac:dyDescent="0.2"/>
    <row r="72" spans="3:15" s="448" customFormat="1" ht="14.25" x14ac:dyDescent="0.2"/>
    <row r="73" spans="3:15" s="448" customFormat="1" ht="14.25" x14ac:dyDescent="0.2"/>
    <row r="74" spans="3:15" s="448" customFormat="1" ht="14.25" x14ac:dyDescent="0.2"/>
    <row r="75" spans="3:15" s="448" customFormat="1" ht="14.25" x14ac:dyDescent="0.2"/>
    <row r="76" spans="3:15" s="448" customFormat="1" ht="14.25" x14ac:dyDescent="0.2"/>
    <row r="77" spans="3:15" s="448" customFormat="1" ht="14.25" x14ac:dyDescent="0.2"/>
    <row r="78" spans="3:15" s="448" customFormat="1" ht="14.25" x14ac:dyDescent="0.2"/>
    <row r="89" spans="1:145" ht="15.75" customHeight="1" thickBot="1" x14ac:dyDescent="0.25">
      <c r="E89" s="448"/>
      <c r="R89" s="448"/>
      <c r="S89" s="448"/>
      <c r="T89" s="328"/>
      <c r="AF89" s="448"/>
      <c r="AG89" s="448"/>
      <c r="AU89" s="448"/>
      <c r="BI89" s="448"/>
      <c r="BW89" s="448"/>
      <c r="CK89" s="448"/>
      <c r="CY89" s="448"/>
      <c r="DM89" s="448"/>
      <c r="EA89" s="448"/>
      <c r="EO89" s="448"/>
    </row>
    <row r="90" spans="1:145" s="356" customFormat="1" ht="4.5" customHeight="1" x14ac:dyDescent="0.2">
      <c r="E90" s="449"/>
      <c r="R90" s="449"/>
      <c r="S90" s="449"/>
      <c r="AF90" s="449"/>
      <c r="AG90" s="449"/>
      <c r="AU90" s="449"/>
      <c r="BI90" s="449"/>
      <c r="BW90" s="449"/>
      <c r="CK90" s="449"/>
      <c r="CY90" s="449"/>
      <c r="DM90" s="449"/>
      <c r="EA90" s="449"/>
      <c r="EO90" s="449"/>
    </row>
    <row r="91" spans="1:145" s="328" customFormat="1" ht="14.25" x14ac:dyDescent="0.2">
      <c r="A91" s="874" t="s">
        <v>210</v>
      </c>
      <c r="B91" s="874"/>
      <c r="C91" s="874"/>
      <c r="D91" s="387"/>
      <c r="G91" s="211" t="s">
        <v>211</v>
      </c>
      <c r="H91" s="812" t="s">
        <v>0</v>
      </c>
      <c r="I91" s="812"/>
      <c r="J91" s="465"/>
    </row>
    <row r="92" spans="1:145" s="215" customFormat="1" ht="6" customHeight="1" x14ac:dyDescent="0.2">
      <c r="E92" s="466"/>
      <c r="F92" s="467"/>
      <c r="H92" s="468"/>
      <c r="I92" s="468"/>
    </row>
    <row r="93" spans="1:145" s="448" customFormat="1" ht="14.25" x14ac:dyDescent="0.2">
      <c r="C93" s="450"/>
      <c r="D93" s="342"/>
      <c r="E93" s="342"/>
      <c r="F93" s="342"/>
      <c r="G93" s="45" t="s">
        <v>212</v>
      </c>
      <c r="H93" s="812" t="s">
        <v>178</v>
      </c>
      <c r="I93" s="812"/>
      <c r="J93" s="450"/>
      <c r="N93" s="342"/>
    </row>
    <row r="95" spans="1:145" s="220" customFormat="1" ht="15" x14ac:dyDescent="0.25">
      <c r="B95" s="292" t="s">
        <v>435</v>
      </c>
    </row>
    <row r="96" spans="1:145" s="448" customFormat="1" ht="14.25" x14ac:dyDescent="0.2">
      <c r="B96" s="342"/>
      <c r="C96" s="342"/>
      <c r="D96" s="342"/>
      <c r="E96" s="451" t="str">
        <f ca="1">OFFSET(INDIRECT(VLOOKUP($H$91,Config!$B$66:$AB$86,9,FALSE)),ROW(E96)-ROW($E$96),COLUMN(E96)-COLUMN($E$96))</f>
        <v>Period 1</v>
      </c>
      <c r="F96" s="451" t="str">
        <f ca="1">OFFSET(INDIRECT(VLOOKUP($H$91,Config!$B$66:$AB$86,9,FALSE)),ROW(F96)-ROW($E$96),COLUMN(F96)-COLUMN($E$96))</f>
        <v>Period 2</v>
      </c>
      <c r="G96" s="451" t="str">
        <f ca="1">OFFSET(INDIRECT(VLOOKUP($H$91,Config!$B$66:$AB$86,9,FALSE)),ROW(G96)-ROW($E$96),COLUMN(G96)-COLUMN($E$96))</f>
        <v>Period 3</v>
      </c>
      <c r="H96" s="451" t="str">
        <f ca="1">OFFSET(INDIRECT(VLOOKUP($H$91,Config!$B$66:$AB$86,9,FALSE)),ROW(H96)-ROW($E$96),COLUMN(H96)-COLUMN($E$96))</f>
        <v>Period 4</v>
      </c>
      <c r="I96" s="451" t="str">
        <f ca="1">OFFSET(INDIRECT(VLOOKUP($H$91,Config!$B$66:$AB$86,9,FALSE)),ROW(I96)-ROW($E$96),COLUMN(I96)-COLUMN($E$96))</f>
        <v>Period 5</v>
      </c>
      <c r="J96" s="451" t="str">
        <f ca="1">OFFSET(INDIRECT(VLOOKUP($H$91,Config!$B$66:$AB$86,9,FALSE)),ROW(J96)-ROW($E$96),COLUMN(J96)-COLUMN($E$96))</f>
        <v>Period 6</v>
      </c>
      <c r="K96" s="451" t="str">
        <f ca="1">OFFSET(INDIRECT(VLOOKUP($H$91,Config!$B$66:$AB$86,9,FALSE)),ROW(K96)-ROW($E$96),COLUMN(K96)-COLUMN($E$96))</f>
        <v>Period 7</v>
      </c>
      <c r="L96" s="451" t="str">
        <f ca="1">OFFSET(INDIRECT(VLOOKUP($H$91,Config!$B$66:$AB$86,9,FALSE)),ROW(L96)-ROW($E$96),COLUMN(L96)-COLUMN($E$96))</f>
        <v>Period 8</v>
      </c>
      <c r="M96" s="451" t="str">
        <f ca="1">OFFSET(INDIRECT(VLOOKUP($H$91,Config!$B$66:$AB$86,9,FALSE)),ROW(M96)-ROW($E$96),COLUMN(M96)-COLUMN($E$96))</f>
        <v>Period 9</v>
      </c>
      <c r="N96" s="451" t="str">
        <f ca="1">OFFSET(INDIRECT(VLOOKUP($H$91,Config!$B$66:$AB$86,9,FALSE)),ROW(N96)-ROW($E$96),COLUMN(N96)-COLUMN($E$96))</f>
        <v>Period 10</v>
      </c>
      <c r="O96" s="452" t="s">
        <v>1</v>
      </c>
      <c r="P96" s="452" t="s">
        <v>258</v>
      </c>
    </row>
    <row r="97" spans="1:16" s="448" customFormat="1" ht="14.25" x14ac:dyDescent="0.2">
      <c r="B97" s="469" t="s">
        <v>254</v>
      </c>
      <c r="C97" s="470"/>
      <c r="D97" s="470"/>
      <c r="E97" s="734" t="str">
        <f ca="1">OFFSET(INDIRECT(VLOOKUP($H$91,Config!$B$66:$AB$86,9,FALSE)),ROW(E97)-ROW($E$96),COLUMN(E97)-COLUMN($E$96))</f>
        <v xml:space="preserve">Jan-00 - </v>
      </c>
      <c r="F97" s="734" t="str">
        <f ca="1">OFFSET(INDIRECT(VLOOKUP($H$91,Config!$B$66:$AB$86,9,FALSE)),ROW(F97)-ROW($E$96),COLUMN(F97)-COLUMN($E$96))</f>
        <v xml:space="preserve"> - </v>
      </c>
      <c r="G97" s="734" t="str">
        <f ca="1">OFFSET(INDIRECT(VLOOKUP($H$91,Config!$B$66:$AB$86,9,FALSE)),ROW(G97)-ROW($E$96),COLUMN(G97)-COLUMN($E$96))</f>
        <v xml:space="preserve"> - </v>
      </c>
      <c r="H97" s="734" t="str">
        <f ca="1">OFFSET(INDIRECT(VLOOKUP($H$91,Config!$B$66:$AB$86,9,FALSE)),ROW(H97)-ROW($E$96),COLUMN(H97)-COLUMN($E$96))</f>
        <v xml:space="preserve"> - </v>
      </c>
      <c r="I97" s="734" t="str">
        <f ca="1">OFFSET(INDIRECT(VLOOKUP($H$91,Config!$B$66:$AB$86,9,FALSE)),ROW(I97)-ROW($E$96),COLUMN(I97)-COLUMN($E$96))</f>
        <v xml:space="preserve"> - </v>
      </c>
      <c r="J97" s="734" t="str">
        <f ca="1">OFFSET(INDIRECT(VLOOKUP($H$91,Config!$B$66:$AB$86,9,FALSE)),ROW(J97)-ROW($E$96),COLUMN(J97)-COLUMN($E$96))</f>
        <v xml:space="preserve"> - </v>
      </c>
      <c r="K97" s="734" t="str">
        <f ca="1">OFFSET(INDIRECT(VLOOKUP($H$91,Config!$B$66:$AB$86,9,FALSE)),ROW(K97)-ROW($E$96),COLUMN(K97)-COLUMN($E$96))</f>
        <v xml:space="preserve"> - </v>
      </c>
      <c r="L97" s="734" t="str">
        <f ca="1">OFFSET(INDIRECT(VLOOKUP($H$91,Config!$B$66:$AB$86,9,FALSE)),ROW(L97)-ROW($E$96),COLUMN(L97)-COLUMN($E$96))</f>
        <v xml:space="preserve"> - </v>
      </c>
      <c r="M97" s="734" t="str">
        <f ca="1">OFFSET(INDIRECT(VLOOKUP($H$91,Config!$B$66:$AB$86,9,FALSE)),ROW(M97)-ROW($E$96),COLUMN(M97)-COLUMN($E$96))</f>
        <v xml:space="preserve"> - </v>
      </c>
      <c r="N97" s="734" t="str">
        <f ca="1">OFFSET(INDIRECT(VLOOKUP($H$91,Config!$B$66:$AB$86,9,FALSE)),ROW(N97)-ROW($E$96),COLUMN(N97)-COLUMN($E$96))</f>
        <v xml:space="preserve"> - </v>
      </c>
      <c r="O97" s="471"/>
      <c r="P97" s="342"/>
    </row>
    <row r="98" spans="1:16" x14ac:dyDescent="0.2">
      <c r="B98" s="470"/>
      <c r="C98" s="873" t="s">
        <v>21</v>
      </c>
      <c r="D98" s="873"/>
      <c r="E98" s="453" t="str">
        <f ca="1">OFFSET(INDIRECT(VLOOKUP($H$91,Config!$B$66:$AB$86,9,FALSE)),ROW(E98)-ROW($E$96),COLUMN(E98)-COLUMN($E$96))</f>
        <v>Budget</v>
      </c>
      <c r="F98" s="453" t="str">
        <f ca="1">OFFSET(INDIRECT(VLOOKUP($H$91,Config!$B$66:$AB$86,9,FALSE)),ROW(F98)-ROW($E$96),COLUMN(F98)-COLUMN($E$96))</f>
        <v>Budget</v>
      </c>
      <c r="G98" s="453" t="str">
        <f ca="1">OFFSET(INDIRECT(VLOOKUP($H$91,Config!$B$66:$AB$86,9,FALSE)),ROW(G98)-ROW($E$96),COLUMN(G98)-COLUMN($E$96))</f>
        <v>Budget</v>
      </c>
      <c r="H98" s="453" t="str">
        <f ca="1">OFFSET(INDIRECT(VLOOKUP($H$91,Config!$B$66:$AB$86,9,FALSE)),ROW(H98)-ROW($E$96),COLUMN(H98)-COLUMN($E$96))</f>
        <v>Budget</v>
      </c>
      <c r="I98" s="453" t="str">
        <f ca="1">OFFSET(INDIRECT(VLOOKUP($H$91,Config!$B$66:$AB$86,9,FALSE)),ROW(I98)-ROW($E$96),COLUMN(I98)-COLUMN($E$96))</f>
        <v>Budget</v>
      </c>
      <c r="J98" s="453" t="str">
        <f ca="1">OFFSET(INDIRECT(VLOOKUP($H$91,Config!$B$66:$AB$86,9,FALSE)),ROW(J98)-ROW($E$96),COLUMN(J98)-COLUMN($E$96))</f>
        <v>Budget</v>
      </c>
      <c r="K98" s="453" t="str">
        <f ca="1">OFFSET(INDIRECT(VLOOKUP($H$91,Config!$B$66:$AB$86,9,FALSE)),ROW(K98)-ROW($E$96),COLUMN(K98)-COLUMN($E$96))</f>
        <v>Budget</v>
      </c>
      <c r="L98" s="453" t="str">
        <f ca="1">OFFSET(INDIRECT(VLOOKUP($H$91,Config!$B$66:$AB$86,9,FALSE)),ROW(L98)-ROW($E$96),COLUMN(L98)-COLUMN($E$96))</f>
        <v>Budget</v>
      </c>
      <c r="M98" s="453" t="str">
        <f ca="1">OFFSET(INDIRECT(VLOOKUP($H$91,Config!$B$66:$AB$86,9,FALSE)),ROW(M98)-ROW($E$96),COLUMN(M98)-COLUMN($E$96))</f>
        <v>Budget</v>
      </c>
      <c r="N98" s="453" t="str">
        <f ca="1">OFFSET(INDIRECT(VLOOKUP($H$91,Config!$B$66:$AB$86,9,FALSE)),ROW(N98)-ROW($E$96),COLUMN(N98)-COLUMN($E$96))</f>
        <v>Budget</v>
      </c>
      <c r="O98" s="454"/>
      <c r="P98" s="454"/>
    </row>
    <row r="99" spans="1:16" x14ac:dyDescent="0.2">
      <c r="B99" s="470"/>
      <c r="C99" s="514" t="s">
        <v>2</v>
      </c>
      <c r="D99" s="455"/>
      <c r="E99" s="218">
        <f ca="1">OFFSET(INDIRECT(VLOOKUP($H$91,Config!$B$66:$AB$86,5,FALSE)),ROW(E99)-ROW($E$99),COLUMN(E99)-COLUMN($E$99))</f>
        <v>0</v>
      </c>
      <c r="F99" s="219">
        <f ca="1">OFFSET(INDIRECT(VLOOKUP($H$91,Config!$B$66:$AB$86,5,FALSE)),ROW(F99)-ROW($E$99),COLUMN(F99)-COLUMN($E$99))</f>
        <v>0</v>
      </c>
      <c r="G99" s="219">
        <f ca="1">OFFSET(INDIRECT(VLOOKUP($H$91,Config!$B$66:$AB$86,5,FALSE)),ROW(G99)-ROW($E$99),COLUMN(G99)-COLUMN($E$99))</f>
        <v>0</v>
      </c>
      <c r="H99" s="219">
        <f ca="1">OFFSET(INDIRECT(VLOOKUP($H$91,Config!$B$66:$AB$86,5,FALSE)),ROW(H99)-ROW($E$99),COLUMN(H99)-COLUMN($E$99))</f>
        <v>0</v>
      </c>
      <c r="I99" s="219">
        <f ca="1">OFFSET(INDIRECT(VLOOKUP($H$91,Config!$B$66:$AB$86,5,FALSE)),ROW(I99)-ROW($E$99),COLUMN(I99)-COLUMN($E$99))</f>
        <v>0</v>
      </c>
      <c r="J99" s="219">
        <f ca="1">OFFSET(INDIRECT(VLOOKUP($H$91,Config!$B$66:$AB$86,5,FALSE)),ROW(J99)-ROW($E$99),COLUMN(J99)-COLUMN($E$99))</f>
        <v>0</v>
      </c>
      <c r="K99" s="219">
        <f ca="1">OFFSET(INDIRECT(VLOOKUP($H$91,Config!$B$66:$AB$86,5,FALSE)),ROW(K99)-ROW($E$99),COLUMN(K99)-COLUMN($E$99))</f>
        <v>0</v>
      </c>
      <c r="L99" s="219">
        <f ca="1">OFFSET(INDIRECT(VLOOKUP($H$91,Config!$B$66:$AB$86,5,FALSE)),ROW(L99)-ROW($E$99),COLUMN(L99)-COLUMN($E$99))</f>
        <v>0</v>
      </c>
      <c r="M99" s="219">
        <f ca="1">OFFSET(INDIRECT(VLOOKUP($H$91,Config!$B$66:$AB$86,5,FALSE)),ROW(M99)-ROW($E$99),COLUMN(M99)-COLUMN($E$99))</f>
        <v>0</v>
      </c>
      <c r="N99" s="219">
        <f ca="1">OFFSET(INDIRECT(VLOOKUP($H$91,Config!$B$66:$AB$86,5,FALSE)),ROW(N99)-ROW($E$99),COLUMN(N99)-COLUMN($E$99))</f>
        <v>0</v>
      </c>
      <c r="O99" s="219">
        <f ca="1">SUM(E99:N99)</f>
        <v>0</v>
      </c>
      <c r="P99" s="219">
        <f ca="1">SUMIF($E$109:$N$109,"Actual",$E99:$N99)</f>
        <v>0</v>
      </c>
    </row>
    <row r="100" spans="1:16" x14ac:dyDescent="0.2">
      <c r="B100" s="470"/>
      <c r="C100" s="515" t="s">
        <v>3</v>
      </c>
      <c r="D100" s="456"/>
      <c r="E100" s="372">
        <f ca="1">OFFSET(INDIRECT(VLOOKUP($H$91,Config!$B$66:$AB$86,5,FALSE)),ROW(E100)-ROW($E$99),COLUMN(E100)-COLUMN($E$99))</f>
        <v>0</v>
      </c>
      <c r="F100" s="372">
        <f ca="1">OFFSET(INDIRECT(VLOOKUP($H$91,Config!$B$66:$AB$86,5,FALSE)),ROW(F100)-ROW($E$99),COLUMN(F100)-COLUMN($E$99))</f>
        <v>0</v>
      </c>
      <c r="G100" s="372">
        <f ca="1">OFFSET(INDIRECT(VLOOKUP($H$91,Config!$B$66:$AB$86,5,FALSE)),ROW(G100)-ROW($E$99),COLUMN(G100)-COLUMN($E$99))</f>
        <v>0</v>
      </c>
      <c r="H100" s="372">
        <f ca="1">OFFSET(INDIRECT(VLOOKUP($H$91,Config!$B$66:$AB$86,5,FALSE)),ROW(H100)-ROW($E$99),COLUMN(H100)-COLUMN($E$99))</f>
        <v>0</v>
      </c>
      <c r="I100" s="372">
        <f ca="1">OFFSET(INDIRECT(VLOOKUP($H$91,Config!$B$66:$AB$86,5,FALSE)),ROW(I100)-ROW($E$99),COLUMN(I100)-COLUMN($E$99))</f>
        <v>0</v>
      </c>
      <c r="J100" s="372">
        <f ca="1">OFFSET(INDIRECT(VLOOKUP($H$91,Config!$B$66:$AB$86,5,FALSE)),ROW(J100)-ROW($E$99),COLUMN(J100)-COLUMN($E$99))</f>
        <v>0</v>
      </c>
      <c r="K100" s="372">
        <f ca="1">OFFSET(INDIRECT(VLOOKUP($H$91,Config!$B$66:$AB$86,5,FALSE)),ROW(K100)-ROW($E$99),COLUMN(K100)-COLUMN($E$99))</f>
        <v>0</v>
      </c>
      <c r="L100" s="372">
        <f ca="1">OFFSET(INDIRECT(VLOOKUP($H$91,Config!$B$66:$AB$86,5,FALSE)),ROW(L100)-ROW($E$99),COLUMN(L100)-COLUMN($E$99))</f>
        <v>0</v>
      </c>
      <c r="M100" s="372">
        <f ca="1">OFFSET(INDIRECT(VLOOKUP($H$91,Config!$B$66:$AB$86,5,FALSE)),ROW(M100)-ROW($E$99),COLUMN(M100)-COLUMN($E$99))</f>
        <v>0</v>
      </c>
      <c r="N100" s="372">
        <f ca="1">OFFSET(INDIRECT(VLOOKUP($H$91,Config!$B$66:$AB$86,5,FALSE)),ROW(N100)-ROW($E$99),COLUMN(N100)-COLUMN($E$99))</f>
        <v>0</v>
      </c>
      <c r="O100" s="372">
        <f t="shared" ref="O100:O106" ca="1" si="5">SUM(E100:N100)</f>
        <v>0</v>
      </c>
      <c r="P100" s="372">
        <f t="shared" ref="P100:P106" ca="1" si="6">SUMIF($E$109:$N$109,"Actual",$E100:$N100)</f>
        <v>0</v>
      </c>
    </row>
    <row r="101" spans="1:16" x14ac:dyDescent="0.2">
      <c r="B101" s="470"/>
      <c r="C101" s="515" t="s">
        <v>198</v>
      </c>
      <c r="D101" s="456"/>
      <c r="E101" s="372">
        <f ca="1">OFFSET(INDIRECT(VLOOKUP($H$91,Config!$B$66:$AB$86,5,FALSE)),ROW(E101)-ROW($E$99),COLUMN(E101)-COLUMN($E$99))</f>
        <v>0</v>
      </c>
      <c r="F101" s="372">
        <f ca="1">OFFSET(INDIRECT(VLOOKUP($H$91,Config!$B$66:$AB$86,5,FALSE)),ROW(F101)-ROW($E$99),COLUMN(F101)-COLUMN($E$99))</f>
        <v>0</v>
      </c>
      <c r="G101" s="372">
        <f ca="1">OFFSET(INDIRECT(VLOOKUP($H$91,Config!$B$66:$AB$86,5,FALSE)),ROW(G101)-ROW($E$99),COLUMN(G101)-COLUMN($E$99))</f>
        <v>0</v>
      </c>
      <c r="H101" s="372">
        <f ca="1">OFFSET(INDIRECT(VLOOKUP($H$91,Config!$B$66:$AB$86,5,FALSE)),ROW(H101)-ROW($E$99),COLUMN(H101)-COLUMN($E$99))</f>
        <v>0</v>
      </c>
      <c r="I101" s="372">
        <f ca="1">OFFSET(INDIRECT(VLOOKUP($H$91,Config!$B$66:$AB$86,5,FALSE)),ROW(I101)-ROW($E$99),COLUMN(I101)-COLUMN($E$99))</f>
        <v>0</v>
      </c>
      <c r="J101" s="372">
        <f ca="1">OFFSET(INDIRECT(VLOOKUP($H$91,Config!$B$66:$AB$86,5,FALSE)),ROW(J101)-ROW($E$99),COLUMN(J101)-COLUMN($E$99))</f>
        <v>0</v>
      </c>
      <c r="K101" s="372">
        <f ca="1">OFFSET(INDIRECT(VLOOKUP($H$91,Config!$B$66:$AB$86,5,FALSE)),ROW(K101)-ROW($E$99),COLUMN(K101)-COLUMN($E$99))</f>
        <v>0</v>
      </c>
      <c r="L101" s="372">
        <f ca="1">OFFSET(INDIRECT(VLOOKUP($H$91,Config!$B$66:$AB$86,5,FALSE)),ROW(L101)-ROW($E$99),COLUMN(L101)-COLUMN($E$99))</f>
        <v>0</v>
      </c>
      <c r="M101" s="372">
        <f ca="1">OFFSET(INDIRECT(VLOOKUP($H$91,Config!$B$66:$AB$86,5,FALSE)),ROW(M101)-ROW($E$99),COLUMN(M101)-COLUMN($E$99))</f>
        <v>0</v>
      </c>
      <c r="N101" s="372">
        <f ca="1">OFFSET(INDIRECT(VLOOKUP($H$91,Config!$B$66:$AB$86,5,FALSE)),ROW(N101)-ROW($E$99),COLUMN(N101)-COLUMN($E$99))</f>
        <v>0</v>
      </c>
      <c r="O101" s="372">
        <f t="shared" ca="1" si="5"/>
        <v>0</v>
      </c>
      <c r="P101" s="372">
        <f t="shared" ca="1" si="6"/>
        <v>0</v>
      </c>
    </row>
    <row r="102" spans="1:16" x14ac:dyDescent="0.2">
      <c r="B102" s="470"/>
      <c r="C102" s="515" t="s">
        <v>4</v>
      </c>
      <c r="D102" s="456"/>
      <c r="E102" s="372">
        <f ca="1">OFFSET(INDIRECT(VLOOKUP($H$91,Config!$B$66:$AB$86,5,FALSE)),ROW(E102)-ROW($E$99),COLUMN(E102)-COLUMN($E$99))</f>
        <v>0</v>
      </c>
      <c r="F102" s="372">
        <f ca="1">OFFSET(INDIRECT(VLOOKUP($H$91,Config!$B$66:$AB$86,5,FALSE)),ROW(F102)-ROW($E$99),COLUMN(F102)-COLUMN($E$99))</f>
        <v>0</v>
      </c>
      <c r="G102" s="372">
        <f ca="1">OFFSET(INDIRECT(VLOOKUP($H$91,Config!$B$66:$AB$86,5,FALSE)),ROW(G102)-ROW($E$99),COLUMN(G102)-COLUMN($E$99))</f>
        <v>0</v>
      </c>
      <c r="H102" s="372">
        <f ca="1">OFFSET(INDIRECT(VLOOKUP($H$91,Config!$B$66:$AB$86,5,FALSE)),ROW(H102)-ROW($E$99),COLUMN(H102)-COLUMN($E$99))</f>
        <v>0</v>
      </c>
      <c r="I102" s="372">
        <f ca="1">OFFSET(INDIRECT(VLOOKUP($H$91,Config!$B$66:$AB$86,5,FALSE)),ROW(I102)-ROW($E$99),COLUMN(I102)-COLUMN($E$99))</f>
        <v>0</v>
      </c>
      <c r="J102" s="372">
        <f ca="1">OFFSET(INDIRECT(VLOOKUP($H$91,Config!$B$66:$AB$86,5,FALSE)),ROW(J102)-ROW($E$99),COLUMN(J102)-COLUMN($E$99))</f>
        <v>0</v>
      </c>
      <c r="K102" s="372">
        <f ca="1">OFFSET(INDIRECT(VLOOKUP($H$91,Config!$B$66:$AB$86,5,FALSE)),ROW(K102)-ROW($E$99),COLUMN(K102)-COLUMN($E$99))</f>
        <v>0</v>
      </c>
      <c r="L102" s="372">
        <f ca="1">OFFSET(INDIRECT(VLOOKUP($H$91,Config!$B$66:$AB$86,5,FALSE)),ROW(L102)-ROW($E$99),COLUMN(L102)-COLUMN($E$99))</f>
        <v>0</v>
      </c>
      <c r="M102" s="372">
        <f ca="1">OFFSET(INDIRECT(VLOOKUP($H$91,Config!$B$66:$AB$86,5,FALSE)),ROW(M102)-ROW($E$99),COLUMN(M102)-COLUMN($E$99))</f>
        <v>0</v>
      </c>
      <c r="N102" s="372">
        <f ca="1">OFFSET(INDIRECT(VLOOKUP($H$91,Config!$B$66:$AB$86,5,FALSE)),ROW(N102)-ROW($E$99),COLUMN(N102)-COLUMN($E$99))</f>
        <v>0</v>
      </c>
      <c r="O102" s="372">
        <f t="shared" ca="1" si="5"/>
        <v>0</v>
      </c>
      <c r="P102" s="372">
        <f t="shared" ca="1" si="6"/>
        <v>0</v>
      </c>
    </row>
    <row r="103" spans="1:16" x14ac:dyDescent="0.2">
      <c r="B103" s="470"/>
      <c r="C103" s="515" t="s">
        <v>6</v>
      </c>
      <c r="D103" s="456"/>
      <c r="E103" s="372">
        <f ca="1">OFFSET(INDIRECT(VLOOKUP($H$91,Config!$B$66:$AB$86,5,FALSE)),ROW(E103)-ROW($E$99),COLUMN(E103)-COLUMN($E$99))</f>
        <v>0</v>
      </c>
      <c r="F103" s="372">
        <f ca="1">OFFSET(INDIRECT(VLOOKUP($H$91,Config!$B$66:$AB$86,5,FALSE)),ROW(F103)-ROW($E$99),COLUMN(F103)-COLUMN($E$99))</f>
        <v>0</v>
      </c>
      <c r="G103" s="372">
        <f ca="1">OFFSET(INDIRECT(VLOOKUP($H$91,Config!$B$66:$AB$86,5,FALSE)),ROW(G103)-ROW($E$99),COLUMN(G103)-COLUMN($E$99))</f>
        <v>0</v>
      </c>
      <c r="H103" s="372">
        <f ca="1">OFFSET(INDIRECT(VLOOKUP($H$91,Config!$B$66:$AB$86,5,FALSE)),ROW(H103)-ROW($E$99),COLUMN(H103)-COLUMN($E$99))</f>
        <v>0</v>
      </c>
      <c r="I103" s="372">
        <f ca="1">OFFSET(INDIRECT(VLOOKUP($H$91,Config!$B$66:$AB$86,5,FALSE)),ROW(I103)-ROW($E$99),COLUMN(I103)-COLUMN($E$99))</f>
        <v>0</v>
      </c>
      <c r="J103" s="372">
        <f ca="1">OFFSET(INDIRECT(VLOOKUP($H$91,Config!$B$66:$AB$86,5,FALSE)),ROW(J103)-ROW($E$99),COLUMN(J103)-COLUMN($E$99))</f>
        <v>0</v>
      </c>
      <c r="K103" s="372">
        <f ca="1">OFFSET(INDIRECT(VLOOKUP($H$91,Config!$B$66:$AB$86,5,FALSE)),ROW(K103)-ROW($E$99),COLUMN(K103)-COLUMN($E$99))</f>
        <v>0</v>
      </c>
      <c r="L103" s="372">
        <f ca="1">OFFSET(INDIRECT(VLOOKUP($H$91,Config!$B$66:$AB$86,5,FALSE)),ROW(L103)-ROW($E$99),COLUMN(L103)-COLUMN($E$99))</f>
        <v>0</v>
      </c>
      <c r="M103" s="372">
        <f ca="1">OFFSET(INDIRECT(VLOOKUP($H$91,Config!$B$66:$AB$86,5,FALSE)),ROW(M103)-ROW($E$99),COLUMN(M103)-COLUMN($E$99))</f>
        <v>0</v>
      </c>
      <c r="N103" s="372">
        <f ca="1">OFFSET(INDIRECT(VLOOKUP($H$91,Config!$B$66:$AB$86,5,FALSE)),ROW(N103)-ROW($E$99),COLUMN(N103)-COLUMN($E$99))</f>
        <v>0</v>
      </c>
      <c r="O103" s="372">
        <f t="shared" ca="1" si="5"/>
        <v>0</v>
      </c>
      <c r="P103" s="372">
        <f t="shared" ca="1" si="6"/>
        <v>0</v>
      </c>
    </row>
    <row r="104" spans="1:16" x14ac:dyDescent="0.2">
      <c r="A104" s="379"/>
      <c r="B104" s="470"/>
      <c r="C104" s="515" t="s">
        <v>28</v>
      </c>
      <c r="D104" s="456"/>
      <c r="E104" s="372">
        <f ca="1">OFFSET(INDIRECT(VLOOKUP($H$91,Config!$B$66:$AB$86,5,FALSE)),ROW(E104)-ROW($E$99),COLUMN(E104)-COLUMN($E$99))</f>
        <v>0</v>
      </c>
      <c r="F104" s="372">
        <f ca="1">OFFSET(INDIRECT(VLOOKUP($H$91,Config!$B$66:$AB$86,5,FALSE)),ROW(F104)-ROW($E$99),COLUMN(F104)-COLUMN($E$99))</f>
        <v>0</v>
      </c>
      <c r="G104" s="372">
        <f ca="1">OFFSET(INDIRECT(VLOOKUP($H$91,Config!$B$66:$AB$86,5,FALSE)),ROW(G104)-ROW($E$99),COLUMN(G104)-COLUMN($E$99))</f>
        <v>0</v>
      </c>
      <c r="H104" s="372">
        <f ca="1">OFFSET(INDIRECT(VLOOKUP($H$91,Config!$B$66:$AB$86,5,FALSE)),ROW(H104)-ROW($E$99),COLUMN(H104)-COLUMN($E$99))</f>
        <v>0</v>
      </c>
      <c r="I104" s="372">
        <f ca="1">OFFSET(INDIRECT(VLOOKUP($H$91,Config!$B$66:$AB$86,5,FALSE)),ROW(I104)-ROW($E$99),COLUMN(I104)-COLUMN($E$99))</f>
        <v>0</v>
      </c>
      <c r="J104" s="372">
        <f ca="1">OFFSET(INDIRECT(VLOOKUP($H$91,Config!$B$66:$AB$86,5,FALSE)),ROW(J104)-ROW($E$99),COLUMN(J104)-COLUMN($E$99))</f>
        <v>0</v>
      </c>
      <c r="K104" s="372">
        <f ca="1">OFFSET(INDIRECT(VLOOKUP($H$91,Config!$B$66:$AB$86,5,FALSE)),ROW(K104)-ROW($E$99),COLUMN(K104)-COLUMN($E$99))</f>
        <v>0</v>
      </c>
      <c r="L104" s="372">
        <f ca="1">OFFSET(INDIRECT(VLOOKUP($H$91,Config!$B$66:$AB$86,5,FALSE)),ROW(L104)-ROW($E$99),COLUMN(L104)-COLUMN($E$99))</f>
        <v>0</v>
      </c>
      <c r="M104" s="372">
        <f ca="1">OFFSET(INDIRECT(VLOOKUP($H$91,Config!$B$66:$AB$86,5,FALSE)),ROW(M104)-ROW($E$99),COLUMN(M104)-COLUMN($E$99))</f>
        <v>0</v>
      </c>
      <c r="N104" s="372">
        <f ca="1">OFFSET(INDIRECT(VLOOKUP($H$91,Config!$B$66:$AB$86,5,FALSE)),ROW(N104)-ROW($E$99),COLUMN(N104)-COLUMN($E$99))</f>
        <v>0</v>
      </c>
      <c r="O104" s="372">
        <f t="shared" ca="1" si="5"/>
        <v>0</v>
      </c>
      <c r="P104" s="372">
        <f t="shared" ca="1" si="6"/>
        <v>0</v>
      </c>
    </row>
    <row r="105" spans="1:16" x14ac:dyDescent="0.2">
      <c r="A105" s="375"/>
      <c r="B105" s="472"/>
      <c r="C105" s="515" t="s">
        <v>65</v>
      </c>
      <c r="D105" s="456"/>
      <c r="E105" s="372">
        <f ca="1">OFFSET(INDIRECT(VLOOKUP($H$91,Config!$B$66:$AB$86,5,FALSE)),ROW(E105)-ROW($E$99)+1,COLUMN(E105)-COLUMN($E$99))</f>
        <v>0</v>
      </c>
      <c r="F105" s="372">
        <f ca="1">OFFSET(INDIRECT(VLOOKUP($H$91,Config!$B$66:$AB$86,5,FALSE)),ROW(F105)-ROW($E$99)+1,COLUMN(F105)-COLUMN($E$99))</f>
        <v>0</v>
      </c>
      <c r="G105" s="372">
        <f ca="1">OFFSET(INDIRECT(VLOOKUP($H$91,Config!$B$66:$AB$86,5,FALSE)),ROW(G105)-ROW($E$99)+1,COLUMN(G105)-COLUMN($E$99))</f>
        <v>0</v>
      </c>
      <c r="H105" s="372">
        <f ca="1">OFFSET(INDIRECT(VLOOKUP($H$91,Config!$B$66:$AB$86,5,FALSE)),ROW(H105)-ROW($E$99)+1,COLUMN(H105)-COLUMN($E$99))</f>
        <v>0</v>
      </c>
      <c r="I105" s="372">
        <f ca="1">OFFSET(INDIRECT(VLOOKUP($H$91,Config!$B$66:$AB$86,5,FALSE)),ROW(I105)-ROW($E$99)+1,COLUMN(I105)-COLUMN($E$99))</f>
        <v>0</v>
      </c>
      <c r="J105" s="372">
        <f ca="1">OFFSET(INDIRECT(VLOOKUP($H$91,Config!$B$66:$AB$86,5,FALSE)),ROW(J105)-ROW($E$99)+1,COLUMN(J105)-COLUMN($E$99))</f>
        <v>0</v>
      </c>
      <c r="K105" s="372">
        <f ca="1">OFFSET(INDIRECT(VLOOKUP($H$91,Config!$B$66:$AB$86,5,FALSE)),ROW(K105)-ROW($E$99)+1,COLUMN(K105)-COLUMN($E$99))</f>
        <v>0</v>
      </c>
      <c r="L105" s="372">
        <f ca="1">OFFSET(INDIRECT(VLOOKUP($H$91,Config!$B$66:$AB$86,5,FALSE)),ROW(L105)-ROW($E$99)+1,COLUMN(L105)-COLUMN($E$99))</f>
        <v>0</v>
      </c>
      <c r="M105" s="372">
        <f ca="1">OFFSET(INDIRECT(VLOOKUP($H$91,Config!$B$66:$AB$86,5,FALSE)),ROW(M105)-ROW($E$99)+1,COLUMN(M105)-COLUMN($E$99))</f>
        <v>0</v>
      </c>
      <c r="N105" s="372">
        <f ca="1">OFFSET(INDIRECT(VLOOKUP($H$91,Config!$B$66:$AB$86,5,FALSE)),ROW(N105)-ROW($E$99)+1,COLUMN(N105)-COLUMN($E$99))</f>
        <v>0</v>
      </c>
      <c r="O105" s="372">
        <f t="shared" ca="1" si="5"/>
        <v>0</v>
      </c>
      <c r="P105" s="372">
        <f t="shared" ca="1" si="6"/>
        <v>0</v>
      </c>
    </row>
    <row r="106" spans="1:16" x14ac:dyDescent="0.2">
      <c r="B106" s="470"/>
      <c r="C106" s="872" t="s">
        <v>1</v>
      </c>
      <c r="D106" s="872"/>
      <c r="E106" s="384">
        <f t="shared" ref="E106:N106" ca="1" si="7">SUM(E99:E105)</f>
        <v>0</v>
      </c>
      <c r="F106" s="384">
        <f t="shared" ca="1" si="7"/>
        <v>0</v>
      </c>
      <c r="G106" s="384">
        <f t="shared" ca="1" si="7"/>
        <v>0</v>
      </c>
      <c r="H106" s="384">
        <f t="shared" ca="1" si="7"/>
        <v>0</v>
      </c>
      <c r="I106" s="384">
        <f t="shared" ca="1" si="7"/>
        <v>0</v>
      </c>
      <c r="J106" s="384">
        <f t="shared" ca="1" si="7"/>
        <v>0</v>
      </c>
      <c r="K106" s="384">
        <f t="shared" ca="1" si="7"/>
        <v>0</v>
      </c>
      <c r="L106" s="384">
        <f t="shared" ca="1" si="7"/>
        <v>0</v>
      </c>
      <c r="M106" s="384">
        <f t="shared" ca="1" si="7"/>
        <v>0</v>
      </c>
      <c r="N106" s="384">
        <f t="shared" ca="1" si="7"/>
        <v>0</v>
      </c>
      <c r="O106" s="384">
        <f t="shared" ca="1" si="5"/>
        <v>0</v>
      </c>
      <c r="P106" s="384">
        <f t="shared" ca="1" si="6"/>
        <v>0</v>
      </c>
    </row>
    <row r="107" spans="1:16" s="448" customFormat="1" ht="14.25" x14ac:dyDescent="0.2"/>
    <row r="108" spans="1:16" ht="14.25" x14ac:dyDescent="0.2">
      <c r="B108" s="473" t="s">
        <v>255</v>
      </c>
      <c r="C108" s="474"/>
      <c r="D108" s="474"/>
      <c r="E108" s="448"/>
      <c r="F108" s="448"/>
      <c r="G108" s="448"/>
      <c r="H108" s="448"/>
      <c r="I108" s="448"/>
      <c r="J108" s="448"/>
      <c r="K108" s="448"/>
      <c r="L108" s="448"/>
      <c r="M108" s="448"/>
      <c r="N108" s="448"/>
      <c r="O108" s="448"/>
      <c r="P108" s="448"/>
    </row>
    <row r="109" spans="1:16" x14ac:dyDescent="0.2">
      <c r="B109" s="474"/>
      <c r="C109" s="873" t="s">
        <v>21</v>
      </c>
      <c r="D109" s="873"/>
      <c r="E109" s="453" t="str">
        <f ca="1">OFFSET(INDIRECT(VLOOKUP($H$93,Config!$B$66:$AB$86,9,FALSE)),ROW(E109)-ROW($E$107),COLUMN(E109)-COLUMN($E$107))</f>
        <v>Actual</v>
      </c>
      <c r="F109" s="453" t="str">
        <f ca="1">OFFSET(INDIRECT(VLOOKUP($H$93,Config!$B$66:$AB$86,9,FALSE)),ROW(F109)-ROW($E$107),COLUMN(F109)-COLUMN($E$107))</f>
        <v>Projected</v>
      </c>
      <c r="G109" s="453" t="str">
        <f ca="1">OFFSET(INDIRECT(VLOOKUP($H$93,Config!$B$66:$AB$86,9,FALSE)),ROW(G109)-ROW($E$107),COLUMN(G109)-COLUMN($E$107))</f>
        <v>Projected</v>
      </c>
      <c r="H109" s="453" t="str">
        <f ca="1">OFFSET(INDIRECT(VLOOKUP($H$93,Config!$B$66:$AB$86,9,FALSE)),ROW(H109)-ROW($E$107),COLUMN(H109)-COLUMN($E$107))</f>
        <v>Projected</v>
      </c>
      <c r="I109" s="453" t="str">
        <f ca="1">OFFSET(INDIRECT(VLOOKUP($H$93,Config!$B$66:$AB$86,9,FALSE)),ROW(I109)-ROW($E$107),COLUMN(I109)-COLUMN($E$107))</f>
        <v>Projected</v>
      </c>
      <c r="J109" s="453" t="str">
        <f ca="1">OFFSET(INDIRECT(VLOOKUP($H$93,Config!$B$66:$AB$86,9,FALSE)),ROW(J109)-ROW($E$107),COLUMN(J109)-COLUMN($E$107))</f>
        <v>Projected</v>
      </c>
      <c r="K109" s="453" t="str">
        <f ca="1">OFFSET(INDIRECT(VLOOKUP($H$93,Config!$B$66:$AB$86,9,FALSE)),ROW(K109)-ROW($E$107),COLUMN(K109)-COLUMN($E$107))</f>
        <v>Projected</v>
      </c>
      <c r="L109" s="453" t="str">
        <f ca="1">OFFSET(INDIRECT(VLOOKUP($H$93,Config!$B$66:$AB$86,9,FALSE)),ROW(L109)-ROW($E$107),COLUMN(L109)-COLUMN($E$107))</f>
        <v>Projected</v>
      </c>
      <c r="M109" s="453" t="str">
        <f ca="1">OFFSET(INDIRECT(VLOOKUP($H$93,Config!$B$66:$AB$86,9,FALSE)),ROW(M109)-ROW($E$107),COLUMN(M109)-COLUMN($E$107))</f>
        <v>Projected</v>
      </c>
      <c r="N109" s="453" t="str">
        <f ca="1">OFFSET(INDIRECT(VLOOKUP($H$93,Config!$B$66:$AB$86,9,FALSE)),ROW(N109)-ROW($E$107),COLUMN(N109)-COLUMN($E$107))</f>
        <v>Projected</v>
      </c>
      <c r="O109" s="454"/>
      <c r="P109" s="454" t="s">
        <v>258</v>
      </c>
    </row>
    <row r="110" spans="1:16" x14ac:dyDescent="0.2">
      <c r="B110" s="474"/>
      <c r="C110" s="514" t="s">
        <v>2</v>
      </c>
      <c r="D110" s="455"/>
      <c r="E110" s="218">
        <f ca="1">OFFSET(INDIRECT(VLOOKUP($H$93,Config!$B$66:$AB$86,5,FALSE)),ROW(E110)-ROW($E$110),COLUMN(E110)-COLUMN($E$110))</f>
        <v>0</v>
      </c>
      <c r="F110" s="219">
        <f ca="1">OFFSET(INDIRECT(VLOOKUP($H$93,Config!$B$66:$AB$86,5,FALSE)),ROW(F110)-ROW($E$110),COLUMN(F110)-COLUMN($E$110))</f>
        <v>0</v>
      </c>
      <c r="G110" s="219">
        <f ca="1">OFFSET(INDIRECT(VLOOKUP($H$93,Config!$B$66:$AB$86,5,FALSE)),ROW(G110)-ROW($E$110),COLUMN(G110)-COLUMN($E$110))</f>
        <v>0</v>
      </c>
      <c r="H110" s="219">
        <f ca="1">OFFSET(INDIRECT(VLOOKUP($H$93,Config!$B$66:$AB$86,5,FALSE)),ROW(H110)-ROW($E$110),COLUMN(H110)-COLUMN($E$110))</f>
        <v>0</v>
      </c>
      <c r="I110" s="219">
        <f ca="1">OFFSET(INDIRECT(VLOOKUP($H$93,Config!$B$66:$AB$86,5,FALSE)),ROW(I110)-ROW($E$110),COLUMN(I110)-COLUMN($E$110))</f>
        <v>0</v>
      </c>
      <c r="J110" s="219">
        <f ca="1">OFFSET(INDIRECT(VLOOKUP($H$93,Config!$B$66:$AB$86,5,FALSE)),ROW(J110)-ROW($E$110),COLUMN(J110)-COLUMN($E$110))</f>
        <v>0</v>
      </c>
      <c r="K110" s="219">
        <f ca="1">OFFSET(INDIRECT(VLOOKUP($H$93,Config!$B$66:$AB$86,5,FALSE)),ROW(K110)-ROW($E$110),COLUMN(K110)-COLUMN($E$110))</f>
        <v>0</v>
      </c>
      <c r="L110" s="219">
        <f ca="1">OFFSET(INDIRECT(VLOOKUP($H$93,Config!$B$66:$AB$86,5,FALSE)),ROW(L110)-ROW($E$110),COLUMN(L110)-COLUMN($E$110))</f>
        <v>0</v>
      </c>
      <c r="M110" s="219">
        <f ca="1">OFFSET(INDIRECT(VLOOKUP($H$93,Config!$B$66:$AB$86,5,FALSE)),ROW(M110)-ROW($E$110),COLUMN(M110)-COLUMN($E$110))</f>
        <v>0</v>
      </c>
      <c r="N110" s="219">
        <f ca="1">OFFSET(INDIRECT(VLOOKUP($H$93,Config!$B$66:$AB$86,5,FALSE)),ROW(N110)-ROW($E$110),COLUMN(N110)-COLUMN($E$110))</f>
        <v>0</v>
      </c>
      <c r="O110" s="219">
        <f ca="1">SUM(E110:N110)</f>
        <v>0</v>
      </c>
      <c r="P110" s="219">
        <f ca="1">SUMIF($E$109:$N$109,"Actual",$E110:$N110)</f>
        <v>0</v>
      </c>
    </row>
    <row r="111" spans="1:16" x14ac:dyDescent="0.2">
      <c r="B111" s="474"/>
      <c r="C111" s="515" t="s">
        <v>3</v>
      </c>
      <c r="D111" s="456"/>
      <c r="E111" s="372">
        <f ca="1">OFFSET(INDIRECT(VLOOKUP($H$93,Config!$B$66:$AB$86,5,FALSE)),ROW(E111)-ROW($E$110),COLUMN(E111)-COLUMN($E$110))</f>
        <v>0</v>
      </c>
      <c r="F111" s="372">
        <f ca="1">OFFSET(INDIRECT(VLOOKUP($H$93,Config!$B$66:$AB$86,5,FALSE)),ROW(F111)-ROW($E$110),COLUMN(F111)-COLUMN($E$110))</f>
        <v>0</v>
      </c>
      <c r="G111" s="372">
        <f ca="1">OFFSET(INDIRECT(VLOOKUP($H$93,Config!$B$66:$AB$86,5,FALSE)),ROW(G111)-ROW($E$110),COLUMN(G111)-COLUMN($E$110))</f>
        <v>0</v>
      </c>
      <c r="H111" s="372">
        <f ca="1">OFFSET(INDIRECT(VLOOKUP($H$93,Config!$B$66:$AB$86,5,FALSE)),ROW(H111)-ROW($E$110),COLUMN(H111)-COLUMN($E$110))</f>
        <v>0</v>
      </c>
      <c r="I111" s="372">
        <f ca="1">OFFSET(INDIRECT(VLOOKUP($H$93,Config!$B$66:$AB$86,5,FALSE)),ROW(I111)-ROW($E$110),COLUMN(I111)-COLUMN($E$110))</f>
        <v>0</v>
      </c>
      <c r="J111" s="372">
        <f ca="1">OFFSET(INDIRECT(VLOOKUP($H$93,Config!$B$66:$AB$86,5,FALSE)),ROW(J111)-ROW($E$110),COLUMN(J111)-COLUMN($E$110))</f>
        <v>0</v>
      </c>
      <c r="K111" s="372">
        <f ca="1">OFFSET(INDIRECT(VLOOKUP($H$93,Config!$B$66:$AB$86,5,FALSE)),ROW(K111)-ROW($E$110),COLUMN(K111)-COLUMN($E$110))</f>
        <v>0</v>
      </c>
      <c r="L111" s="372">
        <f ca="1">OFFSET(INDIRECT(VLOOKUP($H$93,Config!$B$66:$AB$86,5,FALSE)),ROW(L111)-ROW($E$110),COLUMN(L111)-COLUMN($E$110))</f>
        <v>0</v>
      </c>
      <c r="M111" s="372">
        <f ca="1">OFFSET(INDIRECT(VLOOKUP($H$93,Config!$B$66:$AB$86,5,FALSE)),ROW(M111)-ROW($E$110),COLUMN(M111)-COLUMN($E$110))</f>
        <v>0</v>
      </c>
      <c r="N111" s="372">
        <f ca="1">OFFSET(INDIRECT(VLOOKUP($H$93,Config!$B$66:$AB$86,5,FALSE)),ROW(N111)-ROW($E$110),COLUMN(N111)-COLUMN($E$110))</f>
        <v>0</v>
      </c>
      <c r="O111" s="372">
        <f t="shared" ref="O111:O117" ca="1" si="8">SUM(E111:N111)</f>
        <v>0</v>
      </c>
      <c r="P111" s="372">
        <f t="shared" ref="P111:P117" ca="1" si="9">SUMIF($E$109:$N$109,"Actual",$E111:$N111)</f>
        <v>0</v>
      </c>
    </row>
    <row r="112" spans="1:16" x14ac:dyDescent="0.2">
      <c r="B112" s="474"/>
      <c r="C112" s="515" t="s">
        <v>198</v>
      </c>
      <c r="D112" s="456"/>
      <c r="E112" s="372">
        <f ca="1">OFFSET(INDIRECT(VLOOKUP($H$93,Config!$B$66:$AB$86,5,FALSE)),ROW(E112)-ROW($E$110),COLUMN(E112)-COLUMN($E$110))</f>
        <v>0</v>
      </c>
      <c r="F112" s="372">
        <f ca="1">OFFSET(INDIRECT(VLOOKUP($H$93,Config!$B$66:$AB$86,5,FALSE)),ROW(F112)-ROW($E$110),COLUMN(F112)-COLUMN($E$110))</f>
        <v>0</v>
      </c>
      <c r="G112" s="372">
        <f ca="1">OFFSET(INDIRECT(VLOOKUP($H$93,Config!$B$66:$AB$86,5,FALSE)),ROW(G112)-ROW($E$110),COLUMN(G112)-COLUMN($E$110))</f>
        <v>0</v>
      </c>
      <c r="H112" s="372">
        <f ca="1">OFFSET(INDIRECT(VLOOKUP($H$93,Config!$B$66:$AB$86,5,FALSE)),ROW(H112)-ROW($E$110),COLUMN(H112)-COLUMN($E$110))</f>
        <v>0</v>
      </c>
      <c r="I112" s="372">
        <f ca="1">OFFSET(INDIRECT(VLOOKUP($H$93,Config!$B$66:$AB$86,5,FALSE)),ROW(I112)-ROW($E$110),COLUMN(I112)-COLUMN($E$110))</f>
        <v>0</v>
      </c>
      <c r="J112" s="372">
        <f ca="1">OFFSET(INDIRECT(VLOOKUP($H$93,Config!$B$66:$AB$86,5,FALSE)),ROW(J112)-ROW($E$110),COLUMN(J112)-COLUMN($E$110))</f>
        <v>0</v>
      </c>
      <c r="K112" s="372">
        <f ca="1">OFFSET(INDIRECT(VLOOKUP($H$93,Config!$B$66:$AB$86,5,FALSE)),ROW(K112)-ROW($E$110),COLUMN(K112)-COLUMN($E$110))</f>
        <v>0</v>
      </c>
      <c r="L112" s="372">
        <f ca="1">OFFSET(INDIRECT(VLOOKUP($H$93,Config!$B$66:$AB$86,5,FALSE)),ROW(L112)-ROW($E$110),COLUMN(L112)-COLUMN($E$110))</f>
        <v>0</v>
      </c>
      <c r="M112" s="372">
        <f ca="1">OFFSET(INDIRECT(VLOOKUP($H$93,Config!$B$66:$AB$86,5,FALSE)),ROW(M112)-ROW($E$110),COLUMN(M112)-COLUMN($E$110))</f>
        <v>0</v>
      </c>
      <c r="N112" s="372">
        <f ca="1">OFFSET(INDIRECT(VLOOKUP($H$93,Config!$B$66:$AB$86,5,FALSE)),ROW(N112)-ROW($E$110),COLUMN(N112)-COLUMN($E$110))</f>
        <v>0</v>
      </c>
      <c r="O112" s="372">
        <f t="shared" ca="1" si="8"/>
        <v>0</v>
      </c>
      <c r="P112" s="372">
        <f t="shared" ca="1" si="9"/>
        <v>0</v>
      </c>
    </row>
    <row r="113" spans="1:16" x14ac:dyDescent="0.2">
      <c r="B113" s="474"/>
      <c r="C113" s="515" t="s">
        <v>4</v>
      </c>
      <c r="D113" s="456"/>
      <c r="E113" s="372">
        <f ca="1">OFFSET(INDIRECT(VLOOKUP($H$93,Config!$B$66:$AB$86,5,FALSE)),ROW(E113)-ROW($E$110),COLUMN(E113)-COLUMN($E$110))</f>
        <v>0</v>
      </c>
      <c r="F113" s="372">
        <f ca="1">OFFSET(INDIRECT(VLOOKUP($H$93,Config!$B$66:$AB$86,5,FALSE)),ROW(F113)-ROW($E$110),COLUMN(F113)-COLUMN($E$110))</f>
        <v>0</v>
      </c>
      <c r="G113" s="372">
        <f ca="1">OFFSET(INDIRECT(VLOOKUP($H$93,Config!$B$66:$AB$86,5,FALSE)),ROW(G113)-ROW($E$110),COLUMN(G113)-COLUMN($E$110))</f>
        <v>0</v>
      </c>
      <c r="H113" s="372">
        <f ca="1">OFFSET(INDIRECT(VLOOKUP($H$93,Config!$B$66:$AB$86,5,FALSE)),ROW(H113)-ROW($E$110),COLUMN(H113)-COLUMN($E$110))</f>
        <v>0</v>
      </c>
      <c r="I113" s="372">
        <f ca="1">OFFSET(INDIRECT(VLOOKUP($H$93,Config!$B$66:$AB$86,5,FALSE)),ROW(I113)-ROW($E$110),COLUMN(I113)-COLUMN($E$110))</f>
        <v>0</v>
      </c>
      <c r="J113" s="372">
        <f ca="1">OFFSET(INDIRECT(VLOOKUP($H$93,Config!$B$66:$AB$86,5,FALSE)),ROW(J113)-ROW($E$110),COLUMN(J113)-COLUMN($E$110))</f>
        <v>0</v>
      </c>
      <c r="K113" s="372">
        <f ca="1">OFFSET(INDIRECT(VLOOKUP($H$93,Config!$B$66:$AB$86,5,FALSE)),ROW(K113)-ROW($E$110),COLUMN(K113)-COLUMN($E$110))</f>
        <v>0</v>
      </c>
      <c r="L113" s="372">
        <f ca="1">OFFSET(INDIRECT(VLOOKUP($H$93,Config!$B$66:$AB$86,5,FALSE)),ROW(L113)-ROW($E$110),COLUMN(L113)-COLUMN($E$110))</f>
        <v>0</v>
      </c>
      <c r="M113" s="372">
        <f ca="1">OFFSET(INDIRECT(VLOOKUP($H$93,Config!$B$66:$AB$86,5,FALSE)),ROW(M113)-ROW($E$110),COLUMN(M113)-COLUMN($E$110))</f>
        <v>0</v>
      </c>
      <c r="N113" s="372">
        <f ca="1">OFFSET(INDIRECT(VLOOKUP($H$93,Config!$B$66:$AB$86,5,FALSE)),ROW(N113)-ROW($E$110),COLUMN(N113)-COLUMN($E$110))</f>
        <v>0</v>
      </c>
      <c r="O113" s="372">
        <f t="shared" ca="1" si="8"/>
        <v>0</v>
      </c>
      <c r="P113" s="372">
        <f t="shared" ca="1" si="9"/>
        <v>0</v>
      </c>
    </row>
    <row r="114" spans="1:16" x14ac:dyDescent="0.2">
      <c r="B114" s="474"/>
      <c r="C114" s="515" t="s">
        <v>6</v>
      </c>
      <c r="D114" s="456"/>
      <c r="E114" s="372">
        <f ca="1">OFFSET(INDIRECT(VLOOKUP($H$93,Config!$B$66:$AB$86,5,FALSE)),ROW(E114)-ROW($E$110),COLUMN(E114)-COLUMN($E$110))</f>
        <v>0</v>
      </c>
      <c r="F114" s="372">
        <f ca="1">OFFSET(INDIRECT(VLOOKUP($H$93,Config!$B$66:$AB$86,5,FALSE)),ROW(F114)-ROW($E$110),COLUMN(F114)-COLUMN($E$110))</f>
        <v>0</v>
      </c>
      <c r="G114" s="372">
        <f ca="1">OFFSET(INDIRECT(VLOOKUP($H$93,Config!$B$66:$AB$86,5,FALSE)),ROW(G114)-ROW($E$110),COLUMN(G114)-COLUMN($E$110))</f>
        <v>0</v>
      </c>
      <c r="H114" s="372">
        <f ca="1">OFFSET(INDIRECT(VLOOKUP($H$93,Config!$B$66:$AB$86,5,FALSE)),ROW(H114)-ROW($E$110),COLUMN(H114)-COLUMN($E$110))</f>
        <v>0</v>
      </c>
      <c r="I114" s="372">
        <f ca="1">OFFSET(INDIRECT(VLOOKUP($H$93,Config!$B$66:$AB$86,5,FALSE)),ROW(I114)-ROW($E$110),COLUMN(I114)-COLUMN($E$110))</f>
        <v>0</v>
      </c>
      <c r="J114" s="372">
        <f ca="1">OFFSET(INDIRECT(VLOOKUP($H$93,Config!$B$66:$AB$86,5,FALSE)),ROW(J114)-ROW($E$110),COLUMN(J114)-COLUMN($E$110))</f>
        <v>0</v>
      </c>
      <c r="K114" s="372">
        <f ca="1">OFFSET(INDIRECT(VLOOKUP($H$93,Config!$B$66:$AB$86,5,FALSE)),ROW(K114)-ROW($E$110),COLUMN(K114)-COLUMN($E$110))</f>
        <v>0</v>
      </c>
      <c r="L114" s="372">
        <f ca="1">OFFSET(INDIRECT(VLOOKUP($H$93,Config!$B$66:$AB$86,5,FALSE)),ROW(L114)-ROW($E$110),COLUMN(L114)-COLUMN($E$110))</f>
        <v>0</v>
      </c>
      <c r="M114" s="372">
        <f ca="1">OFFSET(INDIRECT(VLOOKUP($H$93,Config!$B$66:$AB$86,5,FALSE)),ROW(M114)-ROW($E$110),COLUMN(M114)-COLUMN($E$110))</f>
        <v>0</v>
      </c>
      <c r="N114" s="372">
        <f ca="1">OFFSET(INDIRECT(VLOOKUP($H$93,Config!$B$66:$AB$86,5,FALSE)),ROW(N114)-ROW($E$110),COLUMN(N114)-COLUMN($E$110))</f>
        <v>0</v>
      </c>
      <c r="O114" s="372">
        <f t="shared" ca="1" si="8"/>
        <v>0</v>
      </c>
      <c r="P114" s="372">
        <f t="shared" ca="1" si="9"/>
        <v>0</v>
      </c>
    </row>
    <row r="115" spans="1:16" x14ac:dyDescent="0.2">
      <c r="A115" s="379"/>
      <c r="B115" s="474"/>
      <c r="C115" s="515" t="s">
        <v>28</v>
      </c>
      <c r="D115" s="456"/>
      <c r="E115" s="372">
        <f ca="1">OFFSET(INDIRECT(VLOOKUP($H$93,Config!$B$66:$AB$86,5,FALSE)),ROW(E115)-ROW($E$110),COLUMN(E115)-COLUMN($E$110))</f>
        <v>0</v>
      </c>
      <c r="F115" s="372">
        <f ca="1">OFFSET(INDIRECT(VLOOKUP($H$93,Config!$B$66:$AB$86,5,FALSE)),ROW(F115)-ROW($E$110),COLUMN(F115)-COLUMN($E$110))</f>
        <v>0</v>
      </c>
      <c r="G115" s="372">
        <f ca="1">OFFSET(INDIRECT(VLOOKUP($H$93,Config!$B$66:$AB$86,5,FALSE)),ROW(G115)-ROW($E$110),COLUMN(G115)-COLUMN($E$110))</f>
        <v>0</v>
      </c>
      <c r="H115" s="372">
        <f ca="1">OFFSET(INDIRECT(VLOOKUP($H$93,Config!$B$66:$AB$86,5,FALSE)),ROW(H115)-ROW($E$110),COLUMN(H115)-COLUMN($E$110))</f>
        <v>0</v>
      </c>
      <c r="I115" s="372">
        <f ca="1">OFFSET(INDIRECT(VLOOKUP($H$93,Config!$B$66:$AB$86,5,FALSE)),ROW(I115)-ROW($E$110),COLUMN(I115)-COLUMN($E$110))</f>
        <v>0</v>
      </c>
      <c r="J115" s="372">
        <f ca="1">OFFSET(INDIRECT(VLOOKUP($H$93,Config!$B$66:$AB$86,5,FALSE)),ROW(J115)-ROW($E$110),COLUMN(J115)-COLUMN($E$110))</f>
        <v>0</v>
      </c>
      <c r="K115" s="372">
        <f ca="1">OFFSET(INDIRECT(VLOOKUP($H$93,Config!$B$66:$AB$86,5,FALSE)),ROW(K115)-ROW($E$110),COLUMN(K115)-COLUMN($E$110))</f>
        <v>0</v>
      </c>
      <c r="L115" s="372">
        <f ca="1">OFFSET(INDIRECT(VLOOKUP($H$93,Config!$B$66:$AB$86,5,FALSE)),ROW(L115)-ROW($E$110),COLUMN(L115)-COLUMN($E$110))</f>
        <v>0</v>
      </c>
      <c r="M115" s="372">
        <f ca="1">OFFSET(INDIRECT(VLOOKUP($H$93,Config!$B$66:$AB$86,5,FALSE)),ROW(M115)-ROW($E$110),COLUMN(M115)-COLUMN($E$110))</f>
        <v>0</v>
      </c>
      <c r="N115" s="372">
        <f ca="1">OFFSET(INDIRECT(VLOOKUP($H$93,Config!$B$66:$AB$86,5,FALSE)),ROW(N115)-ROW($E$110),COLUMN(N115)-COLUMN($E$110))</f>
        <v>0</v>
      </c>
      <c r="O115" s="372">
        <f t="shared" ca="1" si="8"/>
        <v>0</v>
      </c>
      <c r="P115" s="372">
        <f t="shared" ca="1" si="9"/>
        <v>0</v>
      </c>
    </row>
    <row r="116" spans="1:16" x14ac:dyDescent="0.2">
      <c r="A116" s="375"/>
      <c r="B116" s="475"/>
      <c r="C116" s="515" t="s">
        <v>65</v>
      </c>
      <c r="D116" s="456"/>
      <c r="E116" s="372">
        <f ca="1">OFFSET(INDIRECT(VLOOKUP($H$93,Config!$B$66:$AB$86,5,FALSE)),ROW(E116)-ROW($E$110)+1,COLUMN(E116)-COLUMN($E$110))</f>
        <v>0</v>
      </c>
      <c r="F116" s="372">
        <f ca="1">OFFSET(INDIRECT(VLOOKUP($H$93,Config!$B$66:$AB$86,5,FALSE)),ROW(F116)-ROW($E$110)+1,COLUMN(F116)-COLUMN($E$110))</f>
        <v>0</v>
      </c>
      <c r="G116" s="372">
        <f ca="1">OFFSET(INDIRECT(VLOOKUP($H$93,Config!$B$66:$AB$86,5,FALSE)),ROW(G116)-ROW($E$110)+1,COLUMN(G116)-COLUMN($E$110))</f>
        <v>0</v>
      </c>
      <c r="H116" s="372">
        <f ca="1">OFFSET(INDIRECT(VLOOKUP($H$93,Config!$B$66:$AB$86,5,FALSE)),ROW(H116)-ROW($E$110)+1,COLUMN(H116)-COLUMN($E$110))</f>
        <v>0</v>
      </c>
      <c r="I116" s="372">
        <f ca="1">OFFSET(INDIRECT(VLOOKUP($H$93,Config!$B$66:$AB$86,5,FALSE)),ROW(I116)-ROW($E$110)+1,COLUMN(I116)-COLUMN($E$110))</f>
        <v>0</v>
      </c>
      <c r="J116" s="372">
        <f ca="1">OFFSET(INDIRECT(VLOOKUP($H$93,Config!$B$66:$AB$86,5,FALSE)),ROW(J116)-ROW($E$110)+1,COLUMN(J116)-COLUMN($E$110))</f>
        <v>0</v>
      </c>
      <c r="K116" s="372">
        <f ca="1">OFFSET(INDIRECT(VLOOKUP($H$93,Config!$B$66:$AB$86,5,FALSE)),ROW(K116)-ROW($E$110)+1,COLUMN(K116)-COLUMN($E$110))</f>
        <v>0</v>
      </c>
      <c r="L116" s="372">
        <f ca="1">OFFSET(INDIRECT(VLOOKUP($H$93,Config!$B$66:$AB$86,5,FALSE)),ROW(L116)-ROW($E$110)+1,COLUMN(L116)-COLUMN($E$110))</f>
        <v>0</v>
      </c>
      <c r="M116" s="372">
        <f ca="1">OFFSET(INDIRECT(VLOOKUP($H$93,Config!$B$66:$AB$86,5,FALSE)),ROW(M116)-ROW($E$110)+1,COLUMN(M116)-COLUMN($E$110))</f>
        <v>0</v>
      </c>
      <c r="N116" s="372">
        <f ca="1">OFFSET(INDIRECT(VLOOKUP($H$93,Config!$B$66:$AB$86,5,FALSE)),ROW(N116)-ROW($E$110)+1,COLUMN(N116)-COLUMN($E$110))</f>
        <v>0</v>
      </c>
      <c r="O116" s="372">
        <f t="shared" ca="1" si="8"/>
        <v>0</v>
      </c>
      <c r="P116" s="372">
        <f t="shared" ca="1" si="9"/>
        <v>0</v>
      </c>
    </row>
    <row r="117" spans="1:16" x14ac:dyDescent="0.2">
      <c r="B117" s="474"/>
      <c r="C117" s="872" t="s">
        <v>1</v>
      </c>
      <c r="D117" s="872"/>
      <c r="E117" s="384">
        <f t="shared" ref="E117:N117" ca="1" si="10">SUM(E110:E116)</f>
        <v>0</v>
      </c>
      <c r="F117" s="384">
        <f t="shared" ca="1" si="10"/>
        <v>0</v>
      </c>
      <c r="G117" s="384">
        <f t="shared" ca="1" si="10"/>
        <v>0</v>
      </c>
      <c r="H117" s="384">
        <f t="shared" ca="1" si="10"/>
        <v>0</v>
      </c>
      <c r="I117" s="384">
        <f t="shared" ca="1" si="10"/>
        <v>0</v>
      </c>
      <c r="J117" s="384">
        <f t="shared" ca="1" si="10"/>
        <v>0</v>
      </c>
      <c r="K117" s="384">
        <f t="shared" ca="1" si="10"/>
        <v>0</v>
      </c>
      <c r="L117" s="384">
        <f t="shared" ca="1" si="10"/>
        <v>0</v>
      </c>
      <c r="M117" s="384">
        <f t="shared" ca="1" si="10"/>
        <v>0</v>
      </c>
      <c r="N117" s="384">
        <f t="shared" ca="1" si="10"/>
        <v>0</v>
      </c>
      <c r="O117" s="384">
        <f t="shared" ca="1" si="8"/>
        <v>0</v>
      </c>
      <c r="P117" s="384">
        <f t="shared" ca="1" si="9"/>
        <v>0</v>
      </c>
    </row>
    <row r="118" spans="1:16" s="448" customFormat="1" ht="14.25" x14ac:dyDescent="0.2"/>
    <row r="119" spans="1:16" s="448" customFormat="1" ht="14.25" x14ac:dyDescent="0.2">
      <c r="O119" s="476"/>
      <c r="P119" s="476"/>
    </row>
    <row r="120" spans="1:16" x14ac:dyDescent="0.2">
      <c r="B120" s="477" t="s">
        <v>256</v>
      </c>
      <c r="C120" s="478"/>
      <c r="D120" s="478"/>
      <c r="E120" s="479" t="str">
        <f ca="1">IF(AND(E109="Actual",F109&lt;&gt;"Actual"),"Latest Actual","")</f>
        <v>Latest Actual</v>
      </c>
      <c r="F120" s="479" t="str">
        <f t="shared" ref="F120:N120" ca="1" si="11">IF(AND(F109="Actual",G109&lt;&gt;"Actual"),"Latest Actual","")</f>
        <v/>
      </c>
      <c r="G120" s="479" t="str">
        <f t="shared" ca="1" si="11"/>
        <v/>
      </c>
      <c r="H120" s="479" t="str">
        <f t="shared" ca="1" si="11"/>
        <v/>
      </c>
      <c r="I120" s="479" t="str">
        <f t="shared" ca="1" si="11"/>
        <v/>
      </c>
      <c r="J120" s="479" t="str">
        <f t="shared" ca="1" si="11"/>
        <v/>
      </c>
      <c r="K120" s="479" t="str">
        <f t="shared" ca="1" si="11"/>
        <v/>
      </c>
      <c r="L120" s="479" t="str">
        <f t="shared" ca="1" si="11"/>
        <v/>
      </c>
      <c r="M120" s="479" t="str">
        <f t="shared" ca="1" si="11"/>
        <v/>
      </c>
      <c r="N120" s="479" t="str">
        <f t="shared" ca="1" si="11"/>
        <v/>
      </c>
      <c r="O120" s="480"/>
      <c r="P120" s="480"/>
    </row>
    <row r="121" spans="1:16" x14ac:dyDescent="0.2">
      <c r="B121" s="478"/>
      <c r="C121" s="873" t="s">
        <v>21</v>
      </c>
      <c r="D121" s="873"/>
      <c r="E121" s="366" t="s">
        <v>12</v>
      </c>
      <c r="F121" s="366" t="s">
        <v>14</v>
      </c>
      <c r="G121" s="366" t="s">
        <v>15</v>
      </c>
      <c r="H121" s="366" t="s">
        <v>16</v>
      </c>
      <c r="I121" s="366" t="s">
        <v>17</v>
      </c>
      <c r="J121" s="366" t="s">
        <v>18</v>
      </c>
      <c r="K121" s="366" t="s">
        <v>19</v>
      </c>
      <c r="L121" s="366" t="s">
        <v>29</v>
      </c>
      <c r="M121" s="366" t="s">
        <v>30</v>
      </c>
      <c r="N121" s="366" t="s">
        <v>31</v>
      </c>
      <c r="O121" s="481" t="s">
        <v>1</v>
      </c>
      <c r="P121" s="481" t="s">
        <v>477</v>
      </c>
    </row>
    <row r="122" spans="1:16" x14ac:dyDescent="0.2">
      <c r="B122" s="478"/>
      <c r="C122" s="514" t="s">
        <v>2</v>
      </c>
      <c r="D122" s="455"/>
      <c r="E122" s="369">
        <f ca="1">E110-E99</f>
        <v>0</v>
      </c>
      <c r="F122" s="369">
        <f t="shared" ref="F122:N122" ca="1" si="12">F110-F99</f>
        <v>0</v>
      </c>
      <c r="G122" s="369">
        <f t="shared" ca="1" si="12"/>
        <v>0</v>
      </c>
      <c r="H122" s="369">
        <f t="shared" ca="1" si="12"/>
        <v>0</v>
      </c>
      <c r="I122" s="369">
        <f t="shared" ca="1" si="12"/>
        <v>0</v>
      </c>
      <c r="J122" s="369">
        <f t="shared" ca="1" si="12"/>
        <v>0</v>
      </c>
      <c r="K122" s="369">
        <f t="shared" ca="1" si="12"/>
        <v>0</v>
      </c>
      <c r="L122" s="369">
        <f t="shared" ca="1" si="12"/>
        <v>0</v>
      </c>
      <c r="M122" s="369">
        <f t="shared" ca="1" si="12"/>
        <v>0</v>
      </c>
      <c r="N122" s="369">
        <f t="shared" ca="1" si="12"/>
        <v>0</v>
      </c>
      <c r="O122" s="743">
        <f ca="1">SUM(E122:N122)</f>
        <v>0</v>
      </c>
      <c r="P122" s="743">
        <f ca="1">SUMIF($E$109:$N$109,"Actual",$E122:$N122)</f>
        <v>0</v>
      </c>
    </row>
    <row r="123" spans="1:16" x14ac:dyDescent="0.2">
      <c r="B123" s="478"/>
      <c r="C123" s="515" t="s">
        <v>3</v>
      </c>
      <c r="D123" s="456"/>
      <c r="E123" s="372">
        <f t="shared" ref="E123" ca="1" si="13">E111-E100</f>
        <v>0</v>
      </c>
      <c r="F123" s="372">
        <f t="shared" ref="F123:N123" ca="1" si="14">F111-F100</f>
        <v>0</v>
      </c>
      <c r="G123" s="372">
        <f t="shared" ca="1" si="14"/>
        <v>0</v>
      </c>
      <c r="H123" s="372">
        <f t="shared" ca="1" si="14"/>
        <v>0</v>
      </c>
      <c r="I123" s="372">
        <f t="shared" ca="1" si="14"/>
        <v>0</v>
      </c>
      <c r="J123" s="372">
        <f t="shared" ca="1" si="14"/>
        <v>0</v>
      </c>
      <c r="K123" s="372">
        <f t="shared" ca="1" si="14"/>
        <v>0</v>
      </c>
      <c r="L123" s="372">
        <f t="shared" ca="1" si="14"/>
        <v>0</v>
      </c>
      <c r="M123" s="372">
        <f t="shared" ca="1" si="14"/>
        <v>0</v>
      </c>
      <c r="N123" s="372">
        <f t="shared" ca="1" si="14"/>
        <v>0</v>
      </c>
      <c r="O123" s="482">
        <f t="shared" ref="O123:O129" ca="1" si="15">SUM(E123:N123)</f>
        <v>0</v>
      </c>
      <c r="P123" s="482">
        <f t="shared" ref="P123:P129" ca="1" si="16">SUMIF($E$109:$N$109,"Actual",$E123:$N123)</f>
        <v>0</v>
      </c>
    </row>
    <row r="124" spans="1:16" x14ac:dyDescent="0.2">
      <c r="B124" s="478"/>
      <c r="C124" s="515" t="s">
        <v>198</v>
      </c>
      <c r="D124" s="456"/>
      <c r="E124" s="372">
        <f t="shared" ref="E124" ca="1" si="17">E112-E101</f>
        <v>0</v>
      </c>
      <c r="F124" s="372">
        <f t="shared" ref="F124:N124" ca="1" si="18">F112-F101</f>
        <v>0</v>
      </c>
      <c r="G124" s="372">
        <f t="shared" ca="1" si="18"/>
        <v>0</v>
      </c>
      <c r="H124" s="372">
        <f t="shared" ca="1" si="18"/>
        <v>0</v>
      </c>
      <c r="I124" s="372">
        <f t="shared" ca="1" si="18"/>
        <v>0</v>
      </c>
      <c r="J124" s="372">
        <f t="shared" ca="1" si="18"/>
        <v>0</v>
      </c>
      <c r="K124" s="372">
        <f t="shared" ca="1" si="18"/>
        <v>0</v>
      </c>
      <c r="L124" s="372">
        <f t="shared" ca="1" si="18"/>
        <v>0</v>
      </c>
      <c r="M124" s="372">
        <f t="shared" ca="1" si="18"/>
        <v>0</v>
      </c>
      <c r="N124" s="372">
        <f t="shared" ca="1" si="18"/>
        <v>0</v>
      </c>
      <c r="O124" s="482">
        <f t="shared" ca="1" si="15"/>
        <v>0</v>
      </c>
      <c r="P124" s="482">
        <f t="shared" ca="1" si="16"/>
        <v>0</v>
      </c>
    </row>
    <row r="125" spans="1:16" x14ac:dyDescent="0.2">
      <c r="B125" s="478"/>
      <c r="C125" s="515" t="s">
        <v>4</v>
      </c>
      <c r="D125" s="456"/>
      <c r="E125" s="372">
        <f t="shared" ref="E125" ca="1" si="19">E113-E102</f>
        <v>0</v>
      </c>
      <c r="F125" s="372">
        <f t="shared" ref="F125:N125" ca="1" si="20">F113-F102</f>
        <v>0</v>
      </c>
      <c r="G125" s="372">
        <f t="shared" ca="1" si="20"/>
        <v>0</v>
      </c>
      <c r="H125" s="372">
        <f t="shared" ca="1" si="20"/>
        <v>0</v>
      </c>
      <c r="I125" s="372">
        <f t="shared" ca="1" si="20"/>
        <v>0</v>
      </c>
      <c r="J125" s="372">
        <f t="shared" ca="1" si="20"/>
        <v>0</v>
      </c>
      <c r="K125" s="372">
        <f t="shared" ca="1" si="20"/>
        <v>0</v>
      </c>
      <c r="L125" s="372">
        <f t="shared" ca="1" si="20"/>
        <v>0</v>
      </c>
      <c r="M125" s="372">
        <f t="shared" ca="1" si="20"/>
        <v>0</v>
      </c>
      <c r="N125" s="372">
        <f t="shared" ca="1" si="20"/>
        <v>0</v>
      </c>
      <c r="O125" s="482">
        <f t="shared" ca="1" si="15"/>
        <v>0</v>
      </c>
      <c r="P125" s="482">
        <f t="shared" ca="1" si="16"/>
        <v>0</v>
      </c>
    </row>
    <row r="126" spans="1:16" x14ac:dyDescent="0.2">
      <c r="B126" s="478"/>
      <c r="C126" s="515" t="s">
        <v>6</v>
      </c>
      <c r="D126" s="456"/>
      <c r="E126" s="372">
        <f t="shared" ref="E126" ca="1" si="21">E114-E103</f>
        <v>0</v>
      </c>
      <c r="F126" s="372">
        <f t="shared" ref="F126:N126" ca="1" si="22">F114-F103</f>
        <v>0</v>
      </c>
      <c r="G126" s="372">
        <f t="shared" ca="1" si="22"/>
        <v>0</v>
      </c>
      <c r="H126" s="372">
        <f t="shared" ca="1" si="22"/>
        <v>0</v>
      </c>
      <c r="I126" s="372">
        <f t="shared" ca="1" si="22"/>
        <v>0</v>
      </c>
      <c r="J126" s="372">
        <f t="shared" ca="1" si="22"/>
        <v>0</v>
      </c>
      <c r="K126" s="372">
        <f t="shared" ca="1" si="22"/>
        <v>0</v>
      </c>
      <c r="L126" s="372">
        <f t="shared" ca="1" si="22"/>
        <v>0</v>
      </c>
      <c r="M126" s="372">
        <f t="shared" ca="1" si="22"/>
        <v>0</v>
      </c>
      <c r="N126" s="372">
        <f t="shared" ca="1" si="22"/>
        <v>0</v>
      </c>
      <c r="O126" s="482">
        <f t="shared" ca="1" si="15"/>
        <v>0</v>
      </c>
      <c r="P126" s="482">
        <f t="shared" ca="1" si="16"/>
        <v>0</v>
      </c>
    </row>
    <row r="127" spans="1:16" x14ac:dyDescent="0.2">
      <c r="A127" s="379"/>
      <c r="B127" s="478"/>
      <c r="C127" s="515" t="s">
        <v>28</v>
      </c>
      <c r="D127" s="456"/>
      <c r="E127" s="372">
        <f t="shared" ref="E127" ca="1" si="23">E115-E104</f>
        <v>0</v>
      </c>
      <c r="F127" s="372">
        <f t="shared" ref="F127:N127" ca="1" si="24">F115-F104</f>
        <v>0</v>
      </c>
      <c r="G127" s="372">
        <f t="shared" ca="1" si="24"/>
        <v>0</v>
      </c>
      <c r="H127" s="372">
        <f t="shared" ca="1" si="24"/>
        <v>0</v>
      </c>
      <c r="I127" s="372">
        <f t="shared" ca="1" si="24"/>
        <v>0</v>
      </c>
      <c r="J127" s="372">
        <f t="shared" ca="1" si="24"/>
        <v>0</v>
      </c>
      <c r="K127" s="372">
        <f t="shared" ca="1" si="24"/>
        <v>0</v>
      </c>
      <c r="L127" s="372">
        <f t="shared" ca="1" si="24"/>
        <v>0</v>
      </c>
      <c r="M127" s="372">
        <f t="shared" ca="1" si="24"/>
        <v>0</v>
      </c>
      <c r="N127" s="372">
        <f t="shared" ca="1" si="24"/>
        <v>0</v>
      </c>
      <c r="O127" s="482">
        <f t="shared" ca="1" si="15"/>
        <v>0</v>
      </c>
      <c r="P127" s="482">
        <f t="shared" ca="1" si="16"/>
        <v>0</v>
      </c>
    </row>
    <row r="128" spans="1:16" x14ac:dyDescent="0.2">
      <c r="A128" s="375"/>
      <c r="B128" s="483"/>
      <c r="C128" s="515" t="s">
        <v>65</v>
      </c>
      <c r="D128" s="456"/>
      <c r="E128" s="372">
        <f t="shared" ref="E128" ca="1" si="25">E116-E105</f>
        <v>0</v>
      </c>
      <c r="F128" s="372">
        <f t="shared" ref="F128:N128" ca="1" si="26">F116-F105</f>
        <v>0</v>
      </c>
      <c r="G128" s="372">
        <f t="shared" ca="1" si="26"/>
        <v>0</v>
      </c>
      <c r="H128" s="372">
        <f t="shared" ca="1" si="26"/>
        <v>0</v>
      </c>
      <c r="I128" s="372">
        <f t="shared" ca="1" si="26"/>
        <v>0</v>
      </c>
      <c r="J128" s="372">
        <f t="shared" ca="1" si="26"/>
        <v>0</v>
      </c>
      <c r="K128" s="372">
        <f t="shared" ca="1" si="26"/>
        <v>0</v>
      </c>
      <c r="L128" s="372">
        <f t="shared" ca="1" si="26"/>
        <v>0</v>
      </c>
      <c r="M128" s="372">
        <f t="shared" ca="1" si="26"/>
        <v>0</v>
      </c>
      <c r="N128" s="372">
        <f t="shared" ca="1" si="26"/>
        <v>0</v>
      </c>
      <c r="O128" s="482">
        <f t="shared" ca="1" si="15"/>
        <v>0</v>
      </c>
      <c r="P128" s="482">
        <f t="shared" ca="1" si="16"/>
        <v>0</v>
      </c>
    </row>
    <row r="129" spans="1:16" x14ac:dyDescent="0.2">
      <c r="B129" s="478"/>
      <c r="C129" s="872" t="s">
        <v>1</v>
      </c>
      <c r="D129" s="872"/>
      <c r="E129" s="384">
        <f t="shared" ref="E129" ca="1" si="27">SUM(E122:E128)</f>
        <v>0</v>
      </c>
      <c r="F129" s="384">
        <f t="shared" ref="F129:N129" ca="1" si="28">SUM(F122:F128)</f>
        <v>0</v>
      </c>
      <c r="G129" s="384">
        <f t="shared" ca="1" si="28"/>
        <v>0</v>
      </c>
      <c r="H129" s="384">
        <f t="shared" ca="1" si="28"/>
        <v>0</v>
      </c>
      <c r="I129" s="384">
        <f t="shared" ca="1" si="28"/>
        <v>0</v>
      </c>
      <c r="J129" s="384">
        <f t="shared" ca="1" si="28"/>
        <v>0</v>
      </c>
      <c r="K129" s="384">
        <f t="shared" ca="1" si="28"/>
        <v>0</v>
      </c>
      <c r="L129" s="384">
        <f t="shared" ca="1" si="28"/>
        <v>0</v>
      </c>
      <c r="M129" s="384">
        <f t="shared" ca="1" si="28"/>
        <v>0</v>
      </c>
      <c r="N129" s="384">
        <f t="shared" ca="1" si="28"/>
        <v>0</v>
      </c>
      <c r="O129" s="484">
        <f t="shared" ca="1" si="15"/>
        <v>0</v>
      </c>
      <c r="P129" s="484">
        <f t="shared" ca="1" si="16"/>
        <v>0</v>
      </c>
    </row>
    <row r="130" spans="1:16" s="448" customFormat="1" ht="14.25" x14ac:dyDescent="0.2">
      <c r="O130" s="476"/>
      <c r="P130" s="476"/>
    </row>
    <row r="131" spans="1:16" x14ac:dyDescent="0.2">
      <c r="B131" s="477" t="s">
        <v>257</v>
      </c>
      <c r="C131" s="478"/>
      <c r="D131" s="478"/>
      <c r="E131" s="479" t="str">
        <f ca="1">E120</f>
        <v>Latest Actual</v>
      </c>
      <c r="F131" s="479" t="str">
        <f t="shared" ref="F131:N131" ca="1" si="29">F120</f>
        <v/>
      </c>
      <c r="G131" s="479" t="str">
        <f t="shared" ca="1" si="29"/>
        <v/>
      </c>
      <c r="H131" s="479" t="str">
        <f t="shared" ca="1" si="29"/>
        <v/>
      </c>
      <c r="I131" s="479" t="str">
        <f t="shared" ca="1" si="29"/>
        <v/>
      </c>
      <c r="J131" s="479" t="str">
        <f t="shared" ca="1" si="29"/>
        <v/>
      </c>
      <c r="K131" s="479" t="str">
        <f t="shared" ca="1" si="29"/>
        <v/>
      </c>
      <c r="L131" s="479" t="str">
        <f t="shared" ca="1" si="29"/>
        <v/>
      </c>
      <c r="M131" s="479" t="str">
        <f t="shared" ca="1" si="29"/>
        <v/>
      </c>
      <c r="N131" s="479" t="str">
        <f t="shared" ca="1" si="29"/>
        <v/>
      </c>
      <c r="O131" s="485"/>
      <c r="P131" s="485"/>
    </row>
    <row r="132" spans="1:16" x14ac:dyDescent="0.2">
      <c r="B132" s="478"/>
      <c r="C132" s="873" t="s">
        <v>21</v>
      </c>
      <c r="D132" s="873"/>
      <c r="E132" s="366" t="s">
        <v>12</v>
      </c>
      <c r="F132" s="366" t="s">
        <v>14</v>
      </c>
      <c r="G132" s="366" t="s">
        <v>15</v>
      </c>
      <c r="H132" s="366" t="s">
        <v>16</v>
      </c>
      <c r="I132" s="366" t="s">
        <v>17</v>
      </c>
      <c r="J132" s="366" t="s">
        <v>18</v>
      </c>
      <c r="K132" s="366" t="s">
        <v>19</v>
      </c>
      <c r="L132" s="366" t="s">
        <v>29</v>
      </c>
      <c r="M132" s="366" t="s">
        <v>30</v>
      </c>
      <c r="N132" s="366" t="s">
        <v>31</v>
      </c>
      <c r="O132" s="486" t="s">
        <v>1</v>
      </c>
      <c r="P132" s="481" t="s">
        <v>477</v>
      </c>
    </row>
    <row r="133" spans="1:16" x14ac:dyDescent="0.2">
      <c r="B133" s="478"/>
      <c r="C133" s="514" t="s">
        <v>2</v>
      </c>
      <c r="D133" s="455"/>
      <c r="E133" s="487" t="str">
        <f ca="1">IF((E122=E99),"-",IF(E99=0,"N/A",E122/E99))</f>
        <v>-</v>
      </c>
      <c r="F133" s="487" t="str">
        <f t="shared" ref="F133:P133" ca="1" si="30">IF((F122=F99),"-",IF(F99=0,"N/A",F122/F99))</f>
        <v>-</v>
      </c>
      <c r="G133" s="487" t="str">
        <f t="shared" ca="1" si="30"/>
        <v>-</v>
      </c>
      <c r="H133" s="487" t="str">
        <f t="shared" ca="1" si="30"/>
        <v>-</v>
      </c>
      <c r="I133" s="487" t="str">
        <f t="shared" ca="1" si="30"/>
        <v>-</v>
      </c>
      <c r="J133" s="487" t="str">
        <f t="shared" ca="1" si="30"/>
        <v>-</v>
      </c>
      <c r="K133" s="487" t="str">
        <f t="shared" ca="1" si="30"/>
        <v>-</v>
      </c>
      <c r="L133" s="487" t="str">
        <f t="shared" ca="1" si="30"/>
        <v>-</v>
      </c>
      <c r="M133" s="487" t="str">
        <f t="shared" ca="1" si="30"/>
        <v>-</v>
      </c>
      <c r="N133" s="487" t="str">
        <f t="shared" ca="1" si="30"/>
        <v>-</v>
      </c>
      <c r="O133" s="488" t="str">
        <f t="shared" ca="1" si="30"/>
        <v>-</v>
      </c>
      <c r="P133" s="489" t="str">
        <f t="shared" ca="1" si="30"/>
        <v>-</v>
      </c>
    </row>
    <row r="134" spans="1:16" x14ac:dyDescent="0.2">
      <c r="B134" s="478"/>
      <c r="C134" s="515" t="s">
        <v>3</v>
      </c>
      <c r="D134" s="456"/>
      <c r="E134" s="487" t="str">
        <f t="shared" ref="E134:P134" ca="1" si="31">IF((E123=E100),"-",IF(E100=0,"N/A",E123/E100))</f>
        <v>-</v>
      </c>
      <c r="F134" s="487" t="str">
        <f t="shared" ca="1" si="31"/>
        <v>-</v>
      </c>
      <c r="G134" s="487" t="str">
        <f t="shared" ca="1" si="31"/>
        <v>-</v>
      </c>
      <c r="H134" s="487" t="str">
        <f t="shared" ca="1" si="31"/>
        <v>-</v>
      </c>
      <c r="I134" s="487" t="str">
        <f t="shared" ca="1" si="31"/>
        <v>-</v>
      </c>
      <c r="J134" s="487" t="str">
        <f t="shared" ca="1" si="31"/>
        <v>-</v>
      </c>
      <c r="K134" s="487" t="str">
        <f t="shared" ca="1" si="31"/>
        <v>-</v>
      </c>
      <c r="L134" s="487" t="str">
        <f t="shared" ca="1" si="31"/>
        <v>-</v>
      </c>
      <c r="M134" s="487" t="str">
        <f t="shared" ca="1" si="31"/>
        <v>-</v>
      </c>
      <c r="N134" s="487" t="str">
        <f t="shared" ca="1" si="31"/>
        <v>-</v>
      </c>
      <c r="O134" s="488" t="str">
        <f t="shared" ca="1" si="31"/>
        <v>-</v>
      </c>
      <c r="P134" s="489" t="str">
        <f t="shared" ca="1" si="31"/>
        <v>-</v>
      </c>
    </row>
    <row r="135" spans="1:16" x14ac:dyDescent="0.2">
      <c r="B135" s="478"/>
      <c r="C135" s="515" t="s">
        <v>198</v>
      </c>
      <c r="D135" s="456"/>
      <c r="E135" s="487" t="str">
        <f t="shared" ref="E135:P135" ca="1" si="32">IF((E124=E101),"-",IF(E101=0,"N/A",E124/E101))</f>
        <v>-</v>
      </c>
      <c r="F135" s="487" t="str">
        <f t="shared" ca="1" si="32"/>
        <v>-</v>
      </c>
      <c r="G135" s="487" t="str">
        <f t="shared" ca="1" si="32"/>
        <v>-</v>
      </c>
      <c r="H135" s="487" t="str">
        <f t="shared" ca="1" si="32"/>
        <v>-</v>
      </c>
      <c r="I135" s="487" t="str">
        <f t="shared" ca="1" si="32"/>
        <v>-</v>
      </c>
      <c r="J135" s="487" t="str">
        <f t="shared" ca="1" si="32"/>
        <v>-</v>
      </c>
      <c r="K135" s="487" t="str">
        <f t="shared" ca="1" si="32"/>
        <v>-</v>
      </c>
      <c r="L135" s="487" t="str">
        <f t="shared" ca="1" si="32"/>
        <v>-</v>
      </c>
      <c r="M135" s="487" t="str">
        <f t="shared" ca="1" si="32"/>
        <v>-</v>
      </c>
      <c r="N135" s="487" t="str">
        <f t="shared" ca="1" si="32"/>
        <v>-</v>
      </c>
      <c r="O135" s="488" t="str">
        <f t="shared" ca="1" si="32"/>
        <v>-</v>
      </c>
      <c r="P135" s="489" t="str">
        <f t="shared" ca="1" si="32"/>
        <v>-</v>
      </c>
    </row>
    <row r="136" spans="1:16" x14ac:dyDescent="0.2">
      <c r="B136" s="478"/>
      <c r="C136" s="515" t="s">
        <v>4</v>
      </c>
      <c r="D136" s="456"/>
      <c r="E136" s="487" t="str">
        <f t="shared" ref="E136:P136" ca="1" si="33">IF((E125=E102),"-",IF(E102=0,"N/A",E125/E102))</f>
        <v>-</v>
      </c>
      <c r="F136" s="487" t="str">
        <f t="shared" ca="1" si="33"/>
        <v>-</v>
      </c>
      <c r="G136" s="487" t="str">
        <f t="shared" ca="1" si="33"/>
        <v>-</v>
      </c>
      <c r="H136" s="487" t="str">
        <f t="shared" ca="1" si="33"/>
        <v>-</v>
      </c>
      <c r="I136" s="487" t="str">
        <f t="shared" ca="1" si="33"/>
        <v>-</v>
      </c>
      <c r="J136" s="487" t="str">
        <f t="shared" ca="1" si="33"/>
        <v>-</v>
      </c>
      <c r="K136" s="487" t="str">
        <f t="shared" ca="1" si="33"/>
        <v>-</v>
      </c>
      <c r="L136" s="487" t="str">
        <f t="shared" ca="1" si="33"/>
        <v>-</v>
      </c>
      <c r="M136" s="487" t="str">
        <f t="shared" ca="1" si="33"/>
        <v>-</v>
      </c>
      <c r="N136" s="487" t="str">
        <f t="shared" ca="1" si="33"/>
        <v>-</v>
      </c>
      <c r="O136" s="488" t="str">
        <f t="shared" ca="1" si="33"/>
        <v>-</v>
      </c>
      <c r="P136" s="489" t="str">
        <f t="shared" ca="1" si="33"/>
        <v>-</v>
      </c>
    </row>
    <row r="137" spans="1:16" x14ac:dyDescent="0.2">
      <c r="B137" s="478"/>
      <c r="C137" s="515" t="s">
        <v>6</v>
      </c>
      <c r="D137" s="456"/>
      <c r="E137" s="487" t="str">
        <f t="shared" ref="E137:P137" ca="1" si="34">IF((E126=E103),"-",IF(E103=0,"N/A",E126/E103))</f>
        <v>-</v>
      </c>
      <c r="F137" s="487" t="str">
        <f t="shared" ca="1" si="34"/>
        <v>-</v>
      </c>
      <c r="G137" s="487" t="str">
        <f t="shared" ca="1" si="34"/>
        <v>-</v>
      </c>
      <c r="H137" s="487" t="str">
        <f t="shared" ca="1" si="34"/>
        <v>-</v>
      </c>
      <c r="I137" s="487" t="str">
        <f t="shared" ca="1" si="34"/>
        <v>-</v>
      </c>
      <c r="J137" s="487" t="str">
        <f t="shared" ca="1" si="34"/>
        <v>-</v>
      </c>
      <c r="K137" s="487" t="str">
        <f t="shared" ca="1" si="34"/>
        <v>-</v>
      </c>
      <c r="L137" s="487" t="str">
        <f t="shared" ca="1" si="34"/>
        <v>-</v>
      </c>
      <c r="M137" s="487" t="str">
        <f t="shared" ca="1" si="34"/>
        <v>-</v>
      </c>
      <c r="N137" s="487" t="str">
        <f t="shared" ca="1" si="34"/>
        <v>-</v>
      </c>
      <c r="O137" s="488" t="str">
        <f t="shared" ca="1" si="34"/>
        <v>-</v>
      </c>
      <c r="P137" s="489" t="str">
        <f t="shared" ca="1" si="34"/>
        <v>-</v>
      </c>
    </row>
    <row r="138" spans="1:16" x14ac:dyDescent="0.2">
      <c r="A138" s="379"/>
      <c r="B138" s="478"/>
      <c r="C138" s="515" t="s">
        <v>28</v>
      </c>
      <c r="D138" s="456"/>
      <c r="E138" s="487" t="str">
        <f t="shared" ref="E138:P138" ca="1" si="35">IF((E127=E104),"-",IF(E104=0,"N/A",E127/E104))</f>
        <v>-</v>
      </c>
      <c r="F138" s="487" t="str">
        <f t="shared" ca="1" si="35"/>
        <v>-</v>
      </c>
      <c r="G138" s="487" t="str">
        <f t="shared" ca="1" si="35"/>
        <v>-</v>
      </c>
      <c r="H138" s="487" t="str">
        <f t="shared" ca="1" si="35"/>
        <v>-</v>
      </c>
      <c r="I138" s="487" t="str">
        <f t="shared" ca="1" si="35"/>
        <v>-</v>
      </c>
      <c r="J138" s="487" t="str">
        <f t="shared" ca="1" si="35"/>
        <v>-</v>
      </c>
      <c r="K138" s="487" t="str">
        <f t="shared" ca="1" si="35"/>
        <v>-</v>
      </c>
      <c r="L138" s="487" t="str">
        <f t="shared" ca="1" si="35"/>
        <v>-</v>
      </c>
      <c r="M138" s="487" t="str">
        <f t="shared" ca="1" si="35"/>
        <v>-</v>
      </c>
      <c r="N138" s="487" t="str">
        <f t="shared" ca="1" si="35"/>
        <v>-</v>
      </c>
      <c r="O138" s="488" t="str">
        <f t="shared" ca="1" si="35"/>
        <v>-</v>
      </c>
      <c r="P138" s="489" t="str">
        <f t="shared" ca="1" si="35"/>
        <v>-</v>
      </c>
    </row>
    <row r="139" spans="1:16" x14ac:dyDescent="0.2">
      <c r="A139" s="375"/>
      <c r="B139" s="483"/>
      <c r="C139" s="515" t="s">
        <v>65</v>
      </c>
      <c r="D139" s="456"/>
      <c r="E139" s="487" t="str">
        <f t="shared" ref="E139:P139" ca="1" si="36">IF((E128=E105),"-",IF(E105=0,"N/A",E128/E105))</f>
        <v>-</v>
      </c>
      <c r="F139" s="487" t="str">
        <f t="shared" ca="1" si="36"/>
        <v>-</v>
      </c>
      <c r="G139" s="487" t="str">
        <f t="shared" ca="1" si="36"/>
        <v>-</v>
      </c>
      <c r="H139" s="487" t="str">
        <f t="shared" ca="1" si="36"/>
        <v>-</v>
      </c>
      <c r="I139" s="487" t="str">
        <f t="shared" ca="1" si="36"/>
        <v>-</v>
      </c>
      <c r="J139" s="487" t="str">
        <f t="shared" ca="1" si="36"/>
        <v>-</v>
      </c>
      <c r="K139" s="487" t="str">
        <f t="shared" ca="1" si="36"/>
        <v>-</v>
      </c>
      <c r="L139" s="487" t="str">
        <f t="shared" ca="1" si="36"/>
        <v>-</v>
      </c>
      <c r="M139" s="487" t="str">
        <f t="shared" ca="1" si="36"/>
        <v>-</v>
      </c>
      <c r="N139" s="487" t="str">
        <f t="shared" ca="1" si="36"/>
        <v>-</v>
      </c>
      <c r="O139" s="488" t="str">
        <f t="shared" ca="1" si="36"/>
        <v>-</v>
      </c>
      <c r="P139" s="489" t="str">
        <f t="shared" ca="1" si="36"/>
        <v>-</v>
      </c>
    </row>
    <row r="140" spans="1:16" x14ac:dyDescent="0.2">
      <c r="B140" s="478"/>
      <c r="C140" s="872" t="s">
        <v>1</v>
      </c>
      <c r="D140" s="872"/>
      <c r="E140" s="490" t="str">
        <f t="shared" ref="E140:P140" ca="1" si="37">IF((E129=E106),"-",IF(E106=0,"N/A",E129/E106))</f>
        <v>-</v>
      </c>
      <c r="F140" s="490" t="str">
        <f t="shared" ca="1" si="37"/>
        <v>-</v>
      </c>
      <c r="G140" s="490" t="str">
        <f t="shared" ca="1" si="37"/>
        <v>-</v>
      </c>
      <c r="H140" s="490" t="str">
        <f t="shared" ca="1" si="37"/>
        <v>-</v>
      </c>
      <c r="I140" s="490" t="str">
        <f t="shared" ca="1" si="37"/>
        <v>-</v>
      </c>
      <c r="J140" s="490" t="str">
        <f t="shared" ca="1" si="37"/>
        <v>-</v>
      </c>
      <c r="K140" s="490" t="str">
        <f t="shared" ca="1" si="37"/>
        <v>-</v>
      </c>
      <c r="L140" s="490" t="str">
        <f t="shared" ca="1" si="37"/>
        <v>-</v>
      </c>
      <c r="M140" s="490" t="str">
        <f t="shared" ca="1" si="37"/>
        <v>-</v>
      </c>
      <c r="N140" s="490" t="str">
        <f t="shared" ca="1" si="37"/>
        <v>-</v>
      </c>
      <c r="O140" s="491" t="str">
        <f t="shared" ca="1" si="37"/>
        <v>-</v>
      </c>
      <c r="P140" s="491" t="str">
        <f t="shared" ca="1" si="37"/>
        <v>-</v>
      </c>
    </row>
    <row r="141" spans="1:16" s="448" customFormat="1" ht="14.25" x14ac:dyDescent="0.2">
      <c r="O141" s="476"/>
      <c r="P141" s="476"/>
    </row>
    <row r="142" spans="1:16" s="220" customFormat="1" ht="14.25" x14ac:dyDescent="0.2"/>
    <row r="143" spans="1:16" s="220" customFormat="1" ht="15" x14ac:dyDescent="0.25">
      <c r="B143" s="292" t="s">
        <v>439</v>
      </c>
    </row>
    <row r="144" spans="1:16" s="448" customFormat="1" ht="14.25" x14ac:dyDescent="0.2">
      <c r="B144" s="342"/>
      <c r="C144" s="342"/>
      <c r="D144" s="342"/>
      <c r="E144" s="451" t="str">
        <f ca="1">E96</f>
        <v>Period 1</v>
      </c>
      <c r="F144" s="451" t="str">
        <f t="shared" ref="F144:N144" ca="1" si="38">F96</f>
        <v>Period 2</v>
      </c>
      <c r="G144" s="451" t="str">
        <f t="shared" ca="1" si="38"/>
        <v>Period 3</v>
      </c>
      <c r="H144" s="451" t="str">
        <f t="shared" ca="1" si="38"/>
        <v>Period 4</v>
      </c>
      <c r="I144" s="451" t="str">
        <f t="shared" ca="1" si="38"/>
        <v>Period 5</v>
      </c>
      <c r="J144" s="451" t="str">
        <f t="shared" ca="1" si="38"/>
        <v>Period 6</v>
      </c>
      <c r="K144" s="451" t="str">
        <f t="shared" ca="1" si="38"/>
        <v>Period 7</v>
      </c>
      <c r="L144" s="451" t="str">
        <f t="shared" ca="1" si="38"/>
        <v>Period 8</v>
      </c>
      <c r="M144" s="451" t="str">
        <f t="shared" ca="1" si="38"/>
        <v>Period 9</v>
      </c>
      <c r="N144" s="451" t="str">
        <f t="shared" ca="1" si="38"/>
        <v>Period 10</v>
      </c>
      <c r="O144" s="452" t="s">
        <v>1</v>
      </c>
      <c r="P144" s="452" t="s">
        <v>258</v>
      </c>
    </row>
    <row r="145" spans="2:16" s="448" customFormat="1" ht="14.25" x14ac:dyDescent="0.2">
      <c r="B145" s="469" t="s">
        <v>254</v>
      </c>
      <c r="C145" s="470"/>
      <c r="D145" s="470"/>
      <c r="E145" s="734" t="str">
        <f t="shared" ref="E145:N146" ca="1" si="39">E97</f>
        <v xml:space="preserve">Jan-00 - </v>
      </c>
      <c r="F145" s="734" t="str">
        <f t="shared" ca="1" si="39"/>
        <v xml:space="preserve"> - </v>
      </c>
      <c r="G145" s="734" t="str">
        <f t="shared" ca="1" si="39"/>
        <v xml:space="preserve"> - </v>
      </c>
      <c r="H145" s="734" t="str">
        <f t="shared" ca="1" si="39"/>
        <v xml:space="preserve"> - </v>
      </c>
      <c r="I145" s="734" t="str">
        <f t="shared" ca="1" si="39"/>
        <v xml:space="preserve"> - </v>
      </c>
      <c r="J145" s="734" t="str">
        <f t="shared" ca="1" si="39"/>
        <v xml:space="preserve"> - </v>
      </c>
      <c r="K145" s="734" t="str">
        <f t="shared" ca="1" si="39"/>
        <v xml:space="preserve"> - </v>
      </c>
      <c r="L145" s="734" t="str">
        <f t="shared" ca="1" si="39"/>
        <v xml:space="preserve"> - </v>
      </c>
      <c r="M145" s="734" t="str">
        <f t="shared" ca="1" si="39"/>
        <v xml:space="preserve"> - </v>
      </c>
      <c r="N145" s="734" t="str">
        <f t="shared" ca="1" si="39"/>
        <v xml:space="preserve"> - </v>
      </c>
      <c r="O145" s="471"/>
      <c r="P145" s="342"/>
    </row>
    <row r="146" spans="2:16" x14ac:dyDescent="0.2">
      <c r="B146" s="470"/>
      <c r="C146" s="873"/>
      <c r="D146" s="873"/>
      <c r="E146" s="453" t="str">
        <f t="shared" ca="1" si="39"/>
        <v>Budget</v>
      </c>
      <c r="F146" s="453" t="str">
        <f t="shared" ca="1" si="39"/>
        <v>Budget</v>
      </c>
      <c r="G146" s="453" t="str">
        <f t="shared" ca="1" si="39"/>
        <v>Budget</v>
      </c>
      <c r="H146" s="453" t="str">
        <f t="shared" ca="1" si="39"/>
        <v>Budget</v>
      </c>
      <c r="I146" s="453" t="str">
        <f t="shared" ca="1" si="39"/>
        <v>Budget</v>
      </c>
      <c r="J146" s="453" t="str">
        <f t="shared" ca="1" si="39"/>
        <v>Budget</v>
      </c>
      <c r="K146" s="453" t="str">
        <f t="shared" ca="1" si="39"/>
        <v>Budget</v>
      </c>
      <c r="L146" s="453" t="str">
        <f t="shared" ca="1" si="39"/>
        <v>Budget</v>
      </c>
      <c r="M146" s="453" t="str">
        <f t="shared" ca="1" si="39"/>
        <v>Budget</v>
      </c>
      <c r="N146" s="453" t="str">
        <f t="shared" ca="1" si="39"/>
        <v>Budget</v>
      </c>
      <c r="O146" s="454"/>
      <c r="P146" s="454"/>
    </row>
    <row r="147" spans="2:16" x14ac:dyDescent="0.2">
      <c r="B147" s="470"/>
      <c r="C147" s="514" t="str">
        <f>'Financial Summary &amp; Reporting'!B43</f>
        <v>N/A</v>
      </c>
      <c r="D147" s="455"/>
      <c r="E147" s="369">
        <f ca="1">OFFSET(INDIRECT(VLOOKUP($H$91,Config!$B$66:$AB$86,7,FALSE)),ROW(E147)-ROW($E$147),COLUMN(E147)-COLUMN($E$147))</f>
        <v>0</v>
      </c>
      <c r="F147" s="369">
        <f ca="1">OFFSET(INDIRECT(VLOOKUP($H$91,Config!$B$66:$AB$86,7,FALSE)),ROW(F147)-ROW($E$147),COLUMN(F147)-COLUMN($E$147))</f>
        <v>0</v>
      </c>
      <c r="G147" s="369">
        <f ca="1">OFFSET(INDIRECT(VLOOKUP($H$91,Config!$B$66:$AB$86,7,FALSE)),ROW(G147)-ROW($E$147),COLUMN(G147)-COLUMN($E$147))</f>
        <v>0</v>
      </c>
      <c r="H147" s="369">
        <f ca="1">OFFSET(INDIRECT(VLOOKUP($H$91,Config!$B$66:$AB$86,7,FALSE)),ROW(H147)-ROW($E$147),COLUMN(H147)-COLUMN($E$147))</f>
        <v>0</v>
      </c>
      <c r="I147" s="369">
        <f ca="1">OFFSET(INDIRECT(VLOOKUP($H$91,Config!$B$66:$AB$86,7,FALSE)),ROW(I147)-ROW($E$147),COLUMN(I147)-COLUMN($E$147))</f>
        <v>0</v>
      </c>
      <c r="J147" s="369">
        <f ca="1">OFFSET(INDIRECT(VLOOKUP($H$91,Config!$B$66:$AB$86,7,FALSE)),ROW(J147)-ROW($E$147),COLUMN(J147)-COLUMN($E$147))</f>
        <v>0</v>
      </c>
      <c r="K147" s="369">
        <f ca="1">OFFSET(INDIRECT(VLOOKUP($H$91,Config!$B$66:$AB$86,7,FALSE)),ROW(K147)-ROW($E$147),COLUMN(K147)-COLUMN($E$147))</f>
        <v>0</v>
      </c>
      <c r="L147" s="369">
        <f ca="1">OFFSET(INDIRECT(VLOOKUP($H$91,Config!$B$66:$AB$86,7,FALSE)),ROW(L147)-ROW($E$147),COLUMN(L147)-COLUMN($E$147))</f>
        <v>0</v>
      </c>
      <c r="M147" s="369">
        <f ca="1">OFFSET(INDIRECT(VLOOKUP($H$91,Config!$B$66:$AB$86,7,FALSE)),ROW(M147)-ROW($E$147),COLUMN(M147)-COLUMN($E$147))</f>
        <v>0</v>
      </c>
      <c r="N147" s="369">
        <f ca="1">OFFSET(INDIRECT(VLOOKUP($H$91,Config!$B$66:$AB$86,7,FALSE)),ROW(N147)-ROW($E$147),COLUMN(N147)-COLUMN($E$147))</f>
        <v>0</v>
      </c>
      <c r="O147" s="369">
        <f ca="1">SUM(E147:N147)</f>
        <v>0</v>
      </c>
      <c r="P147" s="369">
        <f ca="1">SUMIF($E$109:$N$109,"Actual",$E147:$N147)</f>
        <v>0</v>
      </c>
    </row>
    <row r="148" spans="2:16" x14ac:dyDescent="0.2">
      <c r="B148" s="470"/>
      <c r="C148" s="516" t="str">
        <f>'Financial Summary &amp; Reporting'!B44</f>
        <v>N/A</v>
      </c>
      <c r="D148" s="456"/>
      <c r="E148" s="372">
        <f ca="1">OFFSET(INDIRECT(VLOOKUP($H$91,Config!$B$66:$AB$86,7,FALSE)),ROW(E148)-ROW($E$147),COLUMN(E148)-COLUMN($E$147))</f>
        <v>0</v>
      </c>
      <c r="F148" s="372">
        <f ca="1">OFFSET(INDIRECT(VLOOKUP($H$91,Config!$B$66:$AB$86,7,FALSE)),ROW(F148)-ROW($E$147),COLUMN(F148)-COLUMN($E$147))</f>
        <v>0</v>
      </c>
      <c r="G148" s="372">
        <f ca="1">OFFSET(INDIRECT(VLOOKUP($H$91,Config!$B$66:$AB$86,7,FALSE)),ROW(G148)-ROW($E$147),COLUMN(G148)-COLUMN($E$147))</f>
        <v>0</v>
      </c>
      <c r="H148" s="372">
        <f ca="1">OFFSET(INDIRECT(VLOOKUP($H$91,Config!$B$66:$AB$86,7,FALSE)),ROW(H148)-ROW($E$147),COLUMN(H148)-COLUMN($E$147))</f>
        <v>0</v>
      </c>
      <c r="I148" s="372">
        <f ca="1">OFFSET(INDIRECT(VLOOKUP($H$91,Config!$B$66:$AB$86,7,FALSE)),ROW(I148)-ROW($E$147),COLUMN(I148)-COLUMN($E$147))</f>
        <v>0</v>
      </c>
      <c r="J148" s="372">
        <f ca="1">OFFSET(INDIRECT(VLOOKUP($H$91,Config!$B$66:$AB$86,7,FALSE)),ROW(J148)-ROW($E$147),COLUMN(J148)-COLUMN($E$147))</f>
        <v>0</v>
      </c>
      <c r="K148" s="372">
        <f ca="1">OFFSET(INDIRECT(VLOOKUP($H$91,Config!$B$66:$AB$86,7,FALSE)),ROW(K148)-ROW($E$147),COLUMN(K148)-COLUMN($E$147))</f>
        <v>0</v>
      </c>
      <c r="L148" s="372">
        <f ca="1">OFFSET(INDIRECT(VLOOKUP($H$91,Config!$B$66:$AB$86,7,FALSE)),ROW(L148)-ROW($E$147),COLUMN(L148)-COLUMN($E$147))</f>
        <v>0</v>
      </c>
      <c r="M148" s="372">
        <f ca="1">OFFSET(INDIRECT(VLOOKUP($H$91,Config!$B$66:$AB$86,7,FALSE)),ROW(M148)-ROW($E$147),COLUMN(M148)-COLUMN($E$147))</f>
        <v>0</v>
      </c>
      <c r="N148" s="372">
        <f ca="1">OFFSET(INDIRECT(VLOOKUP($H$91,Config!$B$66:$AB$86,7,FALSE)),ROW(N148)-ROW($E$147),COLUMN(N148)-COLUMN($E$147))</f>
        <v>0</v>
      </c>
      <c r="O148" s="372">
        <f t="shared" ref="O148:O166" ca="1" si="40">SUM(E148:N148)</f>
        <v>0</v>
      </c>
      <c r="P148" s="372">
        <f t="shared" ref="P148:P167" ca="1" si="41">SUMIF($E$109:$N$109,"Actual",$E148:$N148)</f>
        <v>0</v>
      </c>
    </row>
    <row r="149" spans="2:16" x14ac:dyDescent="0.2">
      <c r="B149" s="470"/>
      <c r="C149" s="516" t="str">
        <f>'Financial Summary &amp; Reporting'!B45</f>
        <v>N/A</v>
      </c>
      <c r="D149" s="456"/>
      <c r="E149" s="372">
        <f ca="1">OFFSET(INDIRECT(VLOOKUP($H$91,Config!$B$66:$AB$86,7,FALSE)),ROW(E149)-ROW($E$147),COLUMN(E149)-COLUMN($E$147))</f>
        <v>0</v>
      </c>
      <c r="F149" s="372">
        <f ca="1">OFFSET(INDIRECT(VLOOKUP($H$91,Config!$B$66:$AB$86,7,FALSE)),ROW(F149)-ROW($E$147),COLUMN(F149)-COLUMN($E$147))</f>
        <v>0</v>
      </c>
      <c r="G149" s="372">
        <f ca="1">OFFSET(INDIRECT(VLOOKUP($H$91,Config!$B$66:$AB$86,7,FALSE)),ROW(G149)-ROW($E$147),COLUMN(G149)-COLUMN($E$147))</f>
        <v>0</v>
      </c>
      <c r="H149" s="372">
        <f ca="1">OFFSET(INDIRECT(VLOOKUP($H$91,Config!$B$66:$AB$86,7,FALSE)),ROW(H149)-ROW($E$147),COLUMN(H149)-COLUMN($E$147))</f>
        <v>0</v>
      </c>
      <c r="I149" s="372">
        <f ca="1">OFFSET(INDIRECT(VLOOKUP($H$91,Config!$B$66:$AB$86,7,FALSE)),ROW(I149)-ROW($E$147),COLUMN(I149)-COLUMN($E$147))</f>
        <v>0</v>
      </c>
      <c r="J149" s="372">
        <f ca="1">OFFSET(INDIRECT(VLOOKUP($H$91,Config!$B$66:$AB$86,7,FALSE)),ROW(J149)-ROW($E$147),COLUMN(J149)-COLUMN($E$147))</f>
        <v>0</v>
      </c>
      <c r="K149" s="372">
        <f ca="1">OFFSET(INDIRECT(VLOOKUP($H$91,Config!$B$66:$AB$86,7,FALSE)),ROW(K149)-ROW($E$147),COLUMN(K149)-COLUMN($E$147))</f>
        <v>0</v>
      </c>
      <c r="L149" s="372">
        <f ca="1">OFFSET(INDIRECT(VLOOKUP($H$91,Config!$B$66:$AB$86,7,FALSE)),ROW(L149)-ROW($E$147),COLUMN(L149)-COLUMN($E$147))</f>
        <v>0</v>
      </c>
      <c r="M149" s="372">
        <f ca="1">OFFSET(INDIRECT(VLOOKUP($H$91,Config!$B$66:$AB$86,7,FALSE)),ROW(M149)-ROW($E$147),COLUMN(M149)-COLUMN($E$147))</f>
        <v>0</v>
      </c>
      <c r="N149" s="372">
        <f ca="1">OFFSET(INDIRECT(VLOOKUP($H$91,Config!$B$66:$AB$86,7,FALSE)),ROW(N149)-ROW($E$147),COLUMN(N149)-COLUMN($E$147))</f>
        <v>0</v>
      </c>
      <c r="O149" s="372">
        <f t="shared" ca="1" si="40"/>
        <v>0</v>
      </c>
      <c r="P149" s="372">
        <f t="shared" ca="1" si="41"/>
        <v>0</v>
      </c>
    </row>
    <row r="150" spans="2:16" x14ac:dyDescent="0.2">
      <c r="B150" s="470"/>
      <c r="C150" s="516" t="str">
        <f>'Financial Summary &amp; Reporting'!B46</f>
        <v>N/A</v>
      </c>
      <c r="D150" s="456"/>
      <c r="E150" s="372">
        <f ca="1">OFFSET(INDIRECT(VLOOKUP($H$91,Config!$B$66:$AB$86,7,FALSE)),ROW(E150)-ROW($E$147),COLUMN(E150)-COLUMN($E$147))</f>
        <v>0</v>
      </c>
      <c r="F150" s="372">
        <f ca="1">OFFSET(INDIRECT(VLOOKUP($H$91,Config!$B$66:$AB$86,7,FALSE)),ROW(F150)-ROW($E$147),COLUMN(F150)-COLUMN($E$147))</f>
        <v>0</v>
      </c>
      <c r="G150" s="372">
        <f ca="1">OFFSET(INDIRECT(VLOOKUP($H$91,Config!$B$66:$AB$86,7,FALSE)),ROW(G150)-ROW($E$147),COLUMN(G150)-COLUMN($E$147))</f>
        <v>0</v>
      </c>
      <c r="H150" s="372">
        <f ca="1">OFFSET(INDIRECT(VLOOKUP($H$91,Config!$B$66:$AB$86,7,FALSE)),ROW(H150)-ROW($E$147),COLUMN(H150)-COLUMN($E$147))</f>
        <v>0</v>
      </c>
      <c r="I150" s="372">
        <f ca="1">OFFSET(INDIRECT(VLOOKUP($H$91,Config!$B$66:$AB$86,7,FALSE)),ROW(I150)-ROW($E$147),COLUMN(I150)-COLUMN($E$147))</f>
        <v>0</v>
      </c>
      <c r="J150" s="372">
        <f ca="1">OFFSET(INDIRECT(VLOOKUP($H$91,Config!$B$66:$AB$86,7,FALSE)),ROW(J150)-ROW($E$147),COLUMN(J150)-COLUMN($E$147))</f>
        <v>0</v>
      </c>
      <c r="K150" s="372">
        <f ca="1">OFFSET(INDIRECT(VLOOKUP($H$91,Config!$B$66:$AB$86,7,FALSE)),ROW(K150)-ROW($E$147),COLUMN(K150)-COLUMN($E$147))</f>
        <v>0</v>
      </c>
      <c r="L150" s="372">
        <f ca="1">OFFSET(INDIRECT(VLOOKUP($H$91,Config!$B$66:$AB$86,7,FALSE)),ROW(L150)-ROW($E$147),COLUMN(L150)-COLUMN($E$147))</f>
        <v>0</v>
      </c>
      <c r="M150" s="372">
        <f ca="1">OFFSET(INDIRECT(VLOOKUP($H$91,Config!$B$66:$AB$86,7,FALSE)),ROW(M150)-ROW($E$147),COLUMN(M150)-COLUMN($E$147))</f>
        <v>0</v>
      </c>
      <c r="N150" s="372">
        <f ca="1">OFFSET(INDIRECT(VLOOKUP($H$91,Config!$B$66:$AB$86,7,FALSE)),ROW(N150)-ROW($E$147),COLUMN(N150)-COLUMN($E$147))</f>
        <v>0</v>
      </c>
      <c r="O150" s="372">
        <f t="shared" ca="1" si="40"/>
        <v>0</v>
      </c>
      <c r="P150" s="372">
        <f t="shared" ca="1" si="41"/>
        <v>0</v>
      </c>
    </row>
    <row r="151" spans="2:16" x14ac:dyDescent="0.2">
      <c r="B151" s="470"/>
      <c r="C151" s="516" t="str">
        <f>'Financial Summary &amp; Reporting'!B47</f>
        <v>N/A</v>
      </c>
      <c r="D151" s="456"/>
      <c r="E151" s="372">
        <f ca="1">OFFSET(INDIRECT(VLOOKUP($H$91,Config!$B$66:$AB$86,7,FALSE)),ROW(E151)-ROW($E$147),COLUMN(E151)-COLUMN($E$147))</f>
        <v>0</v>
      </c>
      <c r="F151" s="372">
        <f ca="1">OFFSET(INDIRECT(VLOOKUP($H$91,Config!$B$66:$AB$86,7,FALSE)),ROW(F151)-ROW($E$147),COLUMN(F151)-COLUMN($E$147))</f>
        <v>0</v>
      </c>
      <c r="G151" s="372">
        <f ca="1">OFFSET(INDIRECT(VLOOKUP($H$91,Config!$B$66:$AB$86,7,FALSE)),ROW(G151)-ROW($E$147),COLUMN(G151)-COLUMN($E$147))</f>
        <v>0</v>
      </c>
      <c r="H151" s="372">
        <f ca="1">OFFSET(INDIRECT(VLOOKUP($H$91,Config!$B$66:$AB$86,7,FALSE)),ROW(H151)-ROW($E$147),COLUMN(H151)-COLUMN($E$147))</f>
        <v>0</v>
      </c>
      <c r="I151" s="372">
        <f ca="1">OFFSET(INDIRECT(VLOOKUP($H$91,Config!$B$66:$AB$86,7,FALSE)),ROW(I151)-ROW($E$147),COLUMN(I151)-COLUMN($E$147))</f>
        <v>0</v>
      </c>
      <c r="J151" s="372">
        <f ca="1">OFFSET(INDIRECT(VLOOKUP($H$91,Config!$B$66:$AB$86,7,FALSE)),ROW(J151)-ROW($E$147),COLUMN(J151)-COLUMN($E$147))</f>
        <v>0</v>
      </c>
      <c r="K151" s="372">
        <f ca="1">OFFSET(INDIRECT(VLOOKUP($H$91,Config!$B$66:$AB$86,7,FALSE)),ROW(K151)-ROW($E$147),COLUMN(K151)-COLUMN($E$147))</f>
        <v>0</v>
      </c>
      <c r="L151" s="372">
        <f ca="1">OFFSET(INDIRECT(VLOOKUP($H$91,Config!$B$66:$AB$86,7,FALSE)),ROW(L151)-ROW($E$147),COLUMN(L151)-COLUMN($E$147))</f>
        <v>0</v>
      </c>
      <c r="M151" s="372">
        <f ca="1">OFFSET(INDIRECT(VLOOKUP($H$91,Config!$B$66:$AB$86,7,FALSE)),ROW(M151)-ROW($E$147),COLUMN(M151)-COLUMN($E$147))</f>
        <v>0</v>
      </c>
      <c r="N151" s="372">
        <f ca="1">OFFSET(INDIRECT(VLOOKUP($H$91,Config!$B$66:$AB$86,7,FALSE)),ROW(N151)-ROW($E$147),COLUMN(N151)-COLUMN($E$147))</f>
        <v>0</v>
      </c>
      <c r="O151" s="372">
        <f t="shared" ca="1" si="40"/>
        <v>0</v>
      </c>
      <c r="P151" s="372">
        <f t="shared" ca="1" si="41"/>
        <v>0</v>
      </c>
    </row>
    <row r="152" spans="2:16" x14ac:dyDescent="0.2">
      <c r="B152" s="470"/>
      <c r="C152" s="516" t="str">
        <f>'Financial Summary &amp; Reporting'!B48</f>
        <v>N/A</v>
      </c>
      <c r="D152" s="456"/>
      <c r="E152" s="372">
        <f ca="1">OFFSET(INDIRECT(VLOOKUP($H$91,Config!$B$66:$AB$86,7,FALSE)),ROW(E152)-ROW($E$147),COLUMN(E152)-COLUMN($E$147))</f>
        <v>0</v>
      </c>
      <c r="F152" s="372">
        <f ca="1">OFFSET(INDIRECT(VLOOKUP($H$91,Config!$B$66:$AB$86,7,FALSE)),ROW(F152)-ROW($E$147),COLUMN(F152)-COLUMN($E$147))</f>
        <v>0</v>
      </c>
      <c r="G152" s="372">
        <f ca="1">OFFSET(INDIRECT(VLOOKUP($H$91,Config!$B$66:$AB$86,7,FALSE)),ROW(G152)-ROW($E$147),COLUMN(G152)-COLUMN($E$147))</f>
        <v>0</v>
      </c>
      <c r="H152" s="372">
        <f ca="1">OFFSET(INDIRECT(VLOOKUP($H$91,Config!$B$66:$AB$86,7,FALSE)),ROW(H152)-ROW($E$147),COLUMN(H152)-COLUMN($E$147))</f>
        <v>0</v>
      </c>
      <c r="I152" s="372">
        <f ca="1">OFFSET(INDIRECT(VLOOKUP($H$91,Config!$B$66:$AB$86,7,FALSE)),ROW(I152)-ROW($E$147),COLUMN(I152)-COLUMN($E$147))</f>
        <v>0</v>
      </c>
      <c r="J152" s="372">
        <f ca="1">OFFSET(INDIRECT(VLOOKUP($H$91,Config!$B$66:$AB$86,7,FALSE)),ROW(J152)-ROW($E$147),COLUMN(J152)-COLUMN($E$147))</f>
        <v>0</v>
      </c>
      <c r="K152" s="372">
        <f ca="1">OFFSET(INDIRECT(VLOOKUP($H$91,Config!$B$66:$AB$86,7,FALSE)),ROW(K152)-ROW($E$147),COLUMN(K152)-COLUMN($E$147))</f>
        <v>0</v>
      </c>
      <c r="L152" s="372">
        <f ca="1">OFFSET(INDIRECT(VLOOKUP($H$91,Config!$B$66:$AB$86,7,FALSE)),ROW(L152)-ROW($E$147),COLUMN(L152)-COLUMN($E$147))</f>
        <v>0</v>
      </c>
      <c r="M152" s="372">
        <f ca="1">OFFSET(INDIRECT(VLOOKUP($H$91,Config!$B$66:$AB$86,7,FALSE)),ROW(M152)-ROW($E$147),COLUMN(M152)-COLUMN($E$147))</f>
        <v>0</v>
      </c>
      <c r="N152" s="372">
        <f ca="1">OFFSET(INDIRECT(VLOOKUP($H$91,Config!$B$66:$AB$86,7,FALSE)),ROW(N152)-ROW($E$147),COLUMN(N152)-COLUMN($E$147))</f>
        <v>0</v>
      </c>
      <c r="O152" s="372">
        <f t="shared" ca="1" si="40"/>
        <v>0</v>
      </c>
      <c r="P152" s="372">
        <f t="shared" ca="1" si="41"/>
        <v>0</v>
      </c>
    </row>
    <row r="153" spans="2:16" x14ac:dyDescent="0.2">
      <c r="B153" s="470"/>
      <c r="C153" s="516" t="str">
        <f>'Financial Summary &amp; Reporting'!B49</f>
        <v>N/A</v>
      </c>
      <c r="D153" s="456"/>
      <c r="E153" s="372">
        <f ca="1">OFFSET(INDIRECT(VLOOKUP($H$91,Config!$B$66:$AB$86,7,FALSE)),ROW(E153)-ROW($E$147),COLUMN(E153)-COLUMN($E$147))</f>
        <v>0</v>
      </c>
      <c r="F153" s="372">
        <f ca="1">OFFSET(INDIRECT(VLOOKUP($H$91,Config!$B$66:$AB$86,7,FALSE)),ROW(F153)-ROW($E$147),COLUMN(F153)-COLUMN($E$147))</f>
        <v>0</v>
      </c>
      <c r="G153" s="372">
        <f ca="1">OFFSET(INDIRECT(VLOOKUP($H$91,Config!$B$66:$AB$86,7,FALSE)),ROW(G153)-ROW($E$147),COLUMN(G153)-COLUMN($E$147))</f>
        <v>0</v>
      </c>
      <c r="H153" s="372">
        <f ca="1">OFFSET(INDIRECT(VLOOKUP($H$91,Config!$B$66:$AB$86,7,FALSE)),ROW(H153)-ROW($E$147),COLUMN(H153)-COLUMN($E$147))</f>
        <v>0</v>
      </c>
      <c r="I153" s="372">
        <f ca="1">OFFSET(INDIRECT(VLOOKUP($H$91,Config!$B$66:$AB$86,7,FALSE)),ROW(I153)-ROW($E$147),COLUMN(I153)-COLUMN($E$147))</f>
        <v>0</v>
      </c>
      <c r="J153" s="372">
        <f ca="1">OFFSET(INDIRECT(VLOOKUP($H$91,Config!$B$66:$AB$86,7,FALSE)),ROW(J153)-ROW($E$147),COLUMN(J153)-COLUMN($E$147))</f>
        <v>0</v>
      </c>
      <c r="K153" s="372">
        <f ca="1">OFFSET(INDIRECT(VLOOKUP($H$91,Config!$B$66:$AB$86,7,FALSE)),ROW(K153)-ROW($E$147),COLUMN(K153)-COLUMN($E$147))</f>
        <v>0</v>
      </c>
      <c r="L153" s="372">
        <f ca="1">OFFSET(INDIRECT(VLOOKUP($H$91,Config!$B$66:$AB$86,7,FALSE)),ROW(L153)-ROW($E$147),COLUMN(L153)-COLUMN($E$147))</f>
        <v>0</v>
      </c>
      <c r="M153" s="372">
        <f ca="1">OFFSET(INDIRECT(VLOOKUP($H$91,Config!$B$66:$AB$86,7,FALSE)),ROW(M153)-ROW($E$147),COLUMN(M153)-COLUMN($E$147))</f>
        <v>0</v>
      </c>
      <c r="N153" s="372">
        <f ca="1">OFFSET(INDIRECT(VLOOKUP($H$91,Config!$B$66:$AB$86,7,FALSE)),ROW(N153)-ROW($E$147),COLUMN(N153)-COLUMN($E$147))</f>
        <v>0</v>
      </c>
      <c r="O153" s="372">
        <f t="shared" ca="1" si="40"/>
        <v>0</v>
      </c>
      <c r="P153" s="372">
        <f t="shared" ca="1" si="41"/>
        <v>0</v>
      </c>
    </row>
    <row r="154" spans="2:16" x14ac:dyDescent="0.2">
      <c r="B154" s="470"/>
      <c r="C154" s="516" t="str">
        <f>'Financial Summary &amp; Reporting'!B50</f>
        <v>N/A</v>
      </c>
      <c r="D154" s="456"/>
      <c r="E154" s="372">
        <f ca="1">OFFSET(INDIRECT(VLOOKUP($H$91,Config!$B$66:$AB$86,7,FALSE)),ROW(E154)-ROW($E$147),COLUMN(E154)-COLUMN($E$147))</f>
        <v>0</v>
      </c>
      <c r="F154" s="372">
        <f ca="1">OFFSET(INDIRECT(VLOOKUP($H$91,Config!$B$66:$AB$86,7,FALSE)),ROW(F154)-ROW($E$147),COLUMN(F154)-COLUMN($E$147))</f>
        <v>0</v>
      </c>
      <c r="G154" s="372">
        <f ca="1">OFFSET(INDIRECT(VLOOKUP($H$91,Config!$B$66:$AB$86,7,FALSE)),ROW(G154)-ROW($E$147),COLUMN(G154)-COLUMN($E$147))</f>
        <v>0</v>
      </c>
      <c r="H154" s="372">
        <f ca="1">OFFSET(INDIRECT(VLOOKUP($H$91,Config!$B$66:$AB$86,7,FALSE)),ROW(H154)-ROW($E$147),COLUMN(H154)-COLUMN($E$147))</f>
        <v>0</v>
      </c>
      <c r="I154" s="372">
        <f ca="1">OFFSET(INDIRECT(VLOOKUP($H$91,Config!$B$66:$AB$86,7,FALSE)),ROW(I154)-ROW($E$147),COLUMN(I154)-COLUMN($E$147))</f>
        <v>0</v>
      </c>
      <c r="J154" s="372">
        <f ca="1">OFFSET(INDIRECT(VLOOKUP($H$91,Config!$B$66:$AB$86,7,FALSE)),ROW(J154)-ROW($E$147),COLUMN(J154)-COLUMN($E$147))</f>
        <v>0</v>
      </c>
      <c r="K154" s="372">
        <f ca="1">OFFSET(INDIRECT(VLOOKUP($H$91,Config!$B$66:$AB$86,7,FALSE)),ROW(K154)-ROW($E$147),COLUMN(K154)-COLUMN($E$147))</f>
        <v>0</v>
      </c>
      <c r="L154" s="372">
        <f ca="1">OFFSET(INDIRECT(VLOOKUP($H$91,Config!$B$66:$AB$86,7,FALSE)),ROW(L154)-ROW($E$147),COLUMN(L154)-COLUMN($E$147))</f>
        <v>0</v>
      </c>
      <c r="M154" s="372">
        <f ca="1">OFFSET(INDIRECT(VLOOKUP($H$91,Config!$B$66:$AB$86,7,FALSE)),ROW(M154)-ROW($E$147),COLUMN(M154)-COLUMN($E$147))</f>
        <v>0</v>
      </c>
      <c r="N154" s="372">
        <f ca="1">OFFSET(INDIRECT(VLOOKUP($H$91,Config!$B$66:$AB$86,7,FALSE)),ROW(N154)-ROW($E$147),COLUMN(N154)-COLUMN($E$147))</f>
        <v>0</v>
      </c>
      <c r="O154" s="372">
        <f t="shared" ca="1" si="40"/>
        <v>0</v>
      </c>
      <c r="P154" s="372">
        <f t="shared" ca="1" si="41"/>
        <v>0</v>
      </c>
    </row>
    <row r="155" spans="2:16" x14ac:dyDescent="0.2">
      <c r="B155" s="470"/>
      <c r="C155" s="516" t="str">
        <f>'Financial Summary &amp; Reporting'!B51</f>
        <v>N/A</v>
      </c>
      <c r="D155" s="456"/>
      <c r="E155" s="372">
        <f ca="1">OFFSET(INDIRECT(VLOOKUP($H$91,Config!$B$66:$AB$86,7,FALSE)),ROW(E155)-ROW($E$147),COLUMN(E155)-COLUMN($E$147))</f>
        <v>0</v>
      </c>
      <c r="F155" s="372">
        <f ca="1">OFFSET(INDIRECT(VLOOKUP($H$91,Config!$B$66:$AB$86,7,FALSE)),ROW(F155)-ROW($E$147),COLUMN(F155)-COLUMN($E$147))</f>
        <v>0</v>
      </c>
      <c r="G155" s="372">
        <f ca="1">OFFSET(INDIRECT(VLOOKUP($H$91,Config!$B$66:$AB$86,7,FALSE)),ROW(G155)-ROW($E$147),COLUMN(G155)-COLUMN($E$147))</f>
        <v>0</v>
      </c>
      <c r="H155" s="372">
        <f ca="1">OFFSET(INDIRECT(VLOOKUP($H$91,Config!$B$66:$AB$86,7,FALSE)),ROW(H155)-ROW($E$147),COLUMN(H155)-COLUMN($E$147))</f>
        <v>0</v>
      </c>
      <c r="I155" s="372">
        <f ca="1">OFFSET(INDIRECT(VLOOKUP($H$91,Config!$B$66:$AB$86,7,FALSE)),ROW(I155)-ROW($E$147),COLUMN(I155)-COLUMN($E$147))</f>
        <v>0</v>
      </c>
      <c r="J155" s="372">
        <f ca="1">OFFSET(INDIRECT(VLOOKUP($H$91,Config!$B$66:$AB$86,7,FALSE)),ROW(J155)-ROW($E$147),COLUMN(J155)-COLUMN($E$147))</f>
        <v>0</v>
      </c>
      <c r="K155" s="372">
        <f ca="1">OFFSET(INDIRECT(VLOOKUP($H$91,Config!$B$66:$AB$86,7,FALSE)),ROW(K155)-ROW($E$147),COLUMN(K155)-COLUMN($E$147))</f>
        <v>0</v>
      </c>
      <c r="L155" s="372">
        <f ca="1">OFFSET(INDIRECT(VLOOKUP($H$91,Config!$B$66:$AB$86,7,FALSE)),ROW(L155)-ROW($E$147),COLUMN(L155)-COLUMN($E$147))</f>
        <v>0</v>
      </c>
      <c r="M155" s="372">
        <f ca="1">OFFSET(INDIRECT(VLOOKUP($H$91,Config!$B$66:$AB$86,7,FALSE)),ROW(M155)-ROW($E$147),COLUMN(M155)-COLUMN($E$147))</f>
        <v>0</v>
      </c>
      <c r="N155" s="372">
        <f ca="1">OFFSET(INDIRECT(VLOOKUP($H$91,Config!$B$66:$AB$86,7,FALSE)),ROW(N155)-ROW($E$147),COLUMN(N155)-COLUMN($E$147))</f>
        <v>0</v>
      </c>
      <c r="O155" s="372">
        <f t="shared" ca="1" si="40"/>
        <v>0</v>
      </c>
      <c r="P155" s="372">
        <f t="shared" ca="1" si="41"/>
        <v>0</v>
      </c>
    </row>
    <row r="156" spans="2:16" x14ac:dyDescent="0.2">
      <c r="B156" s="470"/>
      <c r="C156" s="516" t="str">
        <f>'Financial Summary &amp; Reporting'!B52</f>
        <v>N/A</v>
      </c>
      <c r="D156" s="456"/>
      <c r="E156" s="372">
        <f ca="1">OFFSET(INDIRECT(VLOOKUP($H$91,Config!$B$66:$AB$86,7,FALSE)),ROW(E156)-ROW($E$147),COLUMN(E156)-COLUMN($E$147))</f>
        <v>0</v>
      </c>
      <c r="F156" s="372">
        <f ca="1">OFFSET(INDIRECT(VLOOKUP($H$91,Config!$B$66:$AB$86,7,FALSE)),ROW(F156)-ROW($E$147),COLUMN(F156)-COLUMN($E$147))</f>
        <v>0</v>
      </c>
      <c r="G156" s="372">
        <f ca="1">OFFSET(INDIRECT(VLOOKUP($H$91,Config!$B$66:$AB$86,7,FALSE)),ROW(G156)-ROW($E$147),COLUMN(G156)-COLUMN($E$147))</f>
        <v>0</v>
      </c>
      <c r="H156" s="372">
        <f ca="1">OFFSET(INDIRECT(VLOOKUP($H$91,Config!$B$66:$AB$86,7,FALSE)),ROW(H156)-ROW($E$147),COLUMN(H156)-COLUMN($E$147))</f>
        <v>0</v>
      </c>
      <c r="I156" s="372">
        <f ca="1">OFFSET(INDIRECT(VLOOKUP($H$91,Config!$B$66:$AB$86,7,FALSE)),ROW(I156)-ROW($E$147),COLUMN(I156)-COLUMN($E$147))</f>
        <v>0</v>
      </c>
      <c r="J156" s="372">
        <f ca="1">OFFSET(INDIRECT(VLOOKUP($H$91,Config!$B$66:$AB$86,7,FALSE)),ROW(J156)-ROW($E$147),COLUMN(J156)-COLUMN($E$147))</f>
        <v>0</v>
      </c>
      <c r="K156" s="372">
        <f ca="1">OFFSET(INDIRECT(VLOOKUP($H$91,Config!$B$66:$AB$86,7,FALSE)),ROW(K156)-ROW($E$147),COLUMN(K156)-COLUMN($E$147))</f>
        <v>0</v>
      </c>
      <c r="L156" s="372">
        <f ca="1">OFFSET(INDIRECT(VLOOKUP($H$91,Config!$B$66:$AB$86,7,FALSE)),ROW(L156)-ROW($E$147),COLUMN(L156)-COLUMN($E$147))</f>
        <v>0</v>
      </c>
      <c r="M156" s="372">
        <f ca="1">OFFSET(INDIRECT(VLOOKUP($H$91,Config!$B$66:$AB$86,7,FALSE)),ROW(M156)-ROW($E$147),COLUMN(M156)-COLUMN($E$147))</f>
        <v>0</v>
      </c>
      <c r="N156" s="372">
        <f ca="1">OFFSET(INDIRECT(VLOOKUP($H$91,Config!$B$66:$AB$86,7,FALSE)),ROW(N156)-ROW($E$147),COLUMN(N156)-COLUMN($E$147))</f>
        <v>0</v>
      </c>
      <c r="O156" s="372">
        <f t="shared" ca="1" si="40"/>
        <v>0</v>
      </c>
      <c r="P156" s="372">
        <f t="shared" ca="1" si="41"/>
        <v>0</v>
      </c>
    </row>
    <row r="157" spans="2:16" x14ac:dyDescent="0.2">
      <c r="B157" s="470"/>
      <c r="C157" s="516" t="str">
        <f>'Financial Summary &amp; Reporting'!B53</f>
        <v>N/A</v>
      </c>
      <c r="D157" s="456"/>
      <c r="E157" s="372">
        <f ca="1">OFFSET(INDIRECT(VLOOKUP($H$91,Config!$B$66:$AB$86,7,FALSE)),ROW(E157)-ROW($E$147),COLUMN(E157)-COLUMN($E$147))</f>
        <v>0</v>
      </c>
      <c r="F157" s="372">
        <f ca="1">OFFSET(INDIRECT(VLOOKUP($H$91,Config!$B$66:$AB$86,7,FALSE)),ROW(F157)-ROW($E$147),COLUMN(F157)-COLUMN($E$147))</f>
        <v>0</v>
      </c>
      <c r="G157" s="372">
        <f ca="1">OFFSET(INDIRECT(VLOOKUP($H$91,Config!$B$66:$AB$86,7,FALSE)),ROW(G157)-ROW($E$147),COLUMN(G157)-COLUMN($E$147))</f>
        <v>0</v>
      </c>
      <c r="H157" s="372">
        <f ca="1">OFFSET(INDIRECT(VLOOKUP($H$91,Config!$B$66:$AB$86,7,FALSE)),ROW(H157)-ROW($E$147),COLUMN(H157)-COLUMN($E$147))</f>
        <v>0</v>
      </c>
      <c r="I157" s="372">
        <f ca="1">OFFSET(INDIRECT(VLOOKUP($H$91,Config!$B$66:$AB$86,7,FALSE)),ROW(I157)-ROW($E$147),COLUMN(I157)-COLUMN($E$147))</f>
        <v>0</v>
      </c>
      <c r="J157" s="372">
        <f ca="1">OFFSET(INDIRECT(VLOOKUP($H$91,Config!$B$66:$AB$86,7,FALSE)),ROW(J157)-ROW($E$147),COLUMN(J157)-COLUMN($E$147))</f>
        <v>0</v>
      </c>
      <c r="K157" s="372">
        <f ca="1">OFFSET(INDIRECT(VLOOKUP($H$91,Config!$B$66:$AB$86,7,FALSE)),ROW(K157)-ROW($E$147),COLUMN(K157)-COLUMN($E$147))</f>
        <v>0</v>
      </c>
      <c r="L157" s="372">
        <f ca="1">OFFSET(INDIRECT(VLOOKUP($H$91,Config!$B$66:$AB$86,7,FALSE)),ROW(L157)-ROW($E$147),COLUMN(L157)-COLUMN($E$147))</f>
        <v>0</v>
      </c>
      <c r="M157" s="372">
        <f ca="1">OFFSET(INDIRECT(VLOOKUP($H$91,Config!$B$66:$AB$86,7,FALSE)),ROW(M157)-ROW($E$147),COLUMN(M157)-COLUMN($E$147))</f>
        <v>0</v>
      </c>
      <c r="N157" s="372">
        <f ca="1">OFFSET(INDIRECT(VLOOKUP($H$91,Config!$B$66:$AB$86,7,FALSE)),ROW(N157)-ROW($E$147),COLUMN(N157)-COLUMN($E$147))</f>
        <v>0</v>
      </c>
      <c r="O157" s="372">
        <f t="shared" ca="1" si="40"/>
        <v>0</v>
      </c>
      <c r="P157" s="372">
        <f t="shared" ca="1" si="41"/>
        <v>0</v>
      </c>
    </row>
    <row r="158" spans="2:16" x14ac:dyDescent="0.2">
      <c r="B158" s="470"/>
      <c r="C158" s="516" t="str">
        <f>'Financial Summary &amp; Reporting'!B54</f>
        <v>N/A</v>
      </c>
      <c r="D158" s="456"/>
      <c r="E158" s="372">
        <f ca="1">OFFSET(INDIRECT(VLOOKUP($H$91,Config!$B$66:$AB$86,7,FALSE)),ROW(E158)-ROW($E$147),COLUMN(E158)-COLUMN($E$147))</f>
        <v>0</v>
      </c>
      <c r="F158" s="372">
        <f ca="1">OFFSET(INDIRECT(VLOOKUP($H$91,Config!$B$66:$AB$86,7,FALSE)),ROW(F158)-ROW($E$147),COLUMN(F158)-COLUMN($E$147))</f>
        <v>0</v>
      </c>
      <c r="G158" s="372">
        <f ca="1">OFFSET(INDIRECT(VLOOKUP($H$91,Config!$B$66:$AB$86,7,FALSE)),ROW(G158)-ROW($E$147),COLUMN(G158)-COLUMN($E$147))</f>
        <v>0</v>
      </c>
      <c r="H158" s="372">
        <f ca="1">OFFSET(INDIRECT(VLOOKUP($H$91,Config!$B$66:$AB$86,7,FALSE)),ROW(H158)-ROW($E$147),COLUMN(H158)-COLUMN($E$147))</f>
        <v>0</v>
      </c>
      <c r="I158" s="372">
        <f ca="1">OFFSET(INDIRECT(VLOOKUP($H$91,Config!$B$66:$AB$86,7,FALSE)),ROW(I158)-ROW($E$147),COLUMN(I158)-COLUMN($E$147))</f>
        <v>0</v>
      </c>
      <c r="J158" s="372">
        <f ca="1">OFFSET(INDIRECT(VLOOKUP($H$91,Config!$B$66:$AB$86,7,FALSE)),ROW(J158)-ROW($E$147),COLUMN(J158)-COLUMN($E$147))</f>
        <v>0</v>
      </c>
      <c r="K158" s="372">
        <f ca="1">OFFSET(INDIRECT(VLOOKUP($H$91,Config!$B$66:$AB$86,7,FALSE)),ROW(K158)-ROW($E$147),COLUMN(K158)-COLUMN($E$147))</f>
        <v>0</v>
      </c>
      <c r="L158" s="372">
        <f ca="1">OFFSET(INDIRECT(VLOOKUP($H$91,Config!$B$66:$AB$86,7,FALSE)),ROW(L158)-ROW($E$147),COLUMN(L158)-COLUMN($E$147))</f>
        <v>0</v>
      </c>
      <c r="M158" s="372">
        <f ca="1">OFFSET(INDIRECT(VLOOKUP($H$91,Config!$B$66:$AB$86,7,FALSE)),ROW(M158)-ROW($E$147),COLUMN(M158)-COLUMN($E$147))</f>
        <v>0</v>
      </c>
      <c r="N158" s="372">
        <f ca="1">OFFSET(INDIRECT(VLOOKUP($H$91,Config!$B$66:$AB$86,7,FALSE)),ROW(N158)-ROW($E$147),COLUMN(N158)-COLUMN($E$147))</f>
        <v>0</v>
      </c>
      <c r="O158" s="372">
        <f t="shared" ca="1" si="40"/>
        <v>0</v>
      </c>
      <c r="P158" s="372">
        <f t="shared" ca="1" si="41"/>
        <v>0</v>
      </c>
    </row>
    <row r="159" spans="2:16" x14ac:dyDescent="0.2">
      <c r="B159" s="470"/>
      <c r="C159" s="516" t="str">
        <f>'Financial Summary &amp; Reporting'!B55</f>
        <v>N/A</v>
      </c>
      <c r="D159" s="456"/>
      <c r="E159" s="372">
        <f ca="1">OFFSET(INDIRECT(VLOOKUP($H$91,Config!$B$66:$AB$86,7,FALSE)),ROW(E159)-ROW($E$147),COLUMN(E159)-COLUMN($E$147))</f>
        <v>0</v>
      </c>
      <c r="F159" s="372">
        <f ca="1">OFFSET(INDIRECT(VLOOKUP($H$91,Config!$B$66:$AB$86,7,FALSE)),ROW(F159)-ROW($E$147),COLUMN(F159)-COLUMN($E$147))</f>
        <v>0</v>
      </c>
      <c r="G159" s="372">
        <f ca="1">OFFSET(INDIRECT(VLOOKUP($H$91,Config!$B$66:$AB$86,7,FALSE)),ROW(G159)-ROW($E$147),COLUMN(G159)-COLUMN($E$147))</f>
        <v>0</v>
      </c>
      <c r="H159" s="372">
        <f ca="1">OFFSET(INDIRECT(VLOOKUP($H$91,Config!$B$66:$AB$86,7,FALSE)),ROW(H159)-ROW($E$147),COLUMN(H159)-COLUMN($E$147))</f>
        <v>0</v>
      </c>
      <c r="I159" s="372">
        <f ca="1">OFFSET(INDIRECT(VLOOKUP($H$91,Config!$B$66:$AB$86,7,FALSE)),ROW(I159)-ROW($E$147),COLUMN(I159)-COLUMN($E$147))</f>
        <v>0</v>
      </c>
      <c r="J159" s="372">
        <f ca="1">OFFSET(INDIRECT(VLOOKUP($H$91,Config!$B$66:$AB$86,7,FALSE)),ROW(J159)-ROW($E$147),COLUMN(J159)-COLUMN($E$147))</f>
        <v>0</v>
      </c>
      <c r="K159" s="372">
        <f ca="1">OFFSET(INDIRECT(VLOOKUP($H$91,Config!$B$66:$AB$86,7,FALSE)),ROW(K159)-ROW($E$147),COLUMN(K159)-COLUMN($E$147))</f>
        <v>0</v>
      </c>
      <c r="L159" s="372">
        <f ca="1">OFFSET(INDIRECT(VLOOKUP($H$91,Config!$B$66:$AB$86,7,FALSE)),ROW(L159)-ROW($E$147),COLUMN(L159)-COLUMN($E$147))</f>
        <v>0</v>
      </c>
      <c r="M159" s="372">
        <f ca="1">OFFSET(INDIRECT(VLOOKUP($H$91,Config!$B$66:$AB$86,7,FALSE)),ROW(M159)-ROW($E$147),COLUMN(M159)-COLUMN($E$147))</f>
        <v>0</v>
      </c>
      <c r="N159" s="372">
        <f ca="1">OFFSET(INDIRECT(VLOOKUP($H$91,Config!$B$66:$AB$86,7,FALSE)),ROW(N159)-ROW($E$147),COLUMN(N159)-COLUMN($E$147))</f>
        <v>0</v>
      </c>
      <c r="O159" s="372">
        <f t="shared" ca="1" si="40"/>
        <v>0</v>
      </c>
      <c r="P159" s="372">
        <f t="shared" ca="1" si="41"/>
        <v>0</v>
      </c>
    </row>
    <row r="160" spans="2:16" x14ac:dyDescent="0.2">
      <c r="B160" s="470"/>
      <c r="C160" s="515" t="str">
        <f>'Financial Summary &amp; Reporting'!B56</f>
        <v>N/A</v>
      </c>
      <c r="D160" s="456"/>
      <c r="E160" s="372">
        <f ca="1">OFFSET(INDIRECT(VLOOKUP($H$91,Config!$B$66:$AB$86,7,FALSE)),ROW(E160)-ROW($E$147),COLUMN(E160)-COLUMN($E$147))</f>
        <v>0</v>
      </c>
      <c r="F160" s="372">
        <f ca="1">OFFSET(INDIRECT(VLOOKUP($H$91,Config!$B$66:$AB$86,7,FALSE)),ROW(F160)-ROW($E$147),COLUMN(F160)-COLUMN($E$147))</f>
        <v>0</v>
      </c>
      <c r="G160" s="372">
        <f ca="1">OFFSET(INDIRECT(VLOOKUP($H$91,Config!$B$66:$AB$86,7,FALSE)),ROW(G160)-ROW($E$147),COLUMN(G160)-COLUMN($E$147))</f>
        <v>0</v>
      </c>
      <c r="H160" s="372">
        <f ca="1">OFFSET(INDIRECT(VLOOKUP($H$91,Config!$B$66:$AB$86,7,FALSE)),ROW(H160)-ROW($E$147),COLUMN(H160)-COLUMN($E$147))</f>
        <v>0</v>
      </c>
      <c r="I160" s="372">
        <f ca="1">OFFSET(INDIRECT(VLOOKUP($H$91,Config!$B$66:$AB$86,7,FALSE)),ROW(I160)-ROW($E$147),COLUMN(I160)-COLUMN($E$147))</f>
        <v>0</v>
      </c>
      <c r="J160" s="372">
        <f ca="1">OFFSET(INDIRECT(VLOOKUP($H$91,Config!$B$66:$AB$86,7,FALSE)),ROW(J160)-ROW($E$147),COLUMN(J160)-COLUMN($E$147))</f>
        <v>0</v>
      </c>
      <c r="K160" s="372">
        <f ca="1">OFFSET(INDIRECT(VLOOKUP($H$91,Config!$B$66:$AB$86,7,FALSE)),ROW(K160)-ROW($E$147),COLUMN(K160)-COLUMN($E$147))</f>
        <v>0</v>
      </c>
      <c r="L160" s="372">
        <f ca="1">OFFSET(INDIRECT(VLOOKUP($H$91,Config!$B$66:$AB$86,7,FALSE)),ROW(L160)-ROW($E$147),COLUMN(L160)-COLUMN($E$147))</f>
        <v>0</v>
      </c>
      <c r="M160" s="372">
        <f ca="1">OFFSET(INDIRECT(VLOOKUP($H$91,Config!$B$66:$AB$86,7,FALSE)),ROW(M160)-ROW($E$147),COLUMN(M160)-COLUMN($E$147))</f>
        <v>0</v>
      </c>
      <c r="N160" s="372">
        <f ca="1">OFFSET(INDIRECT(VLOOKUP($H$91,Config!$B$66:$AB$86,7,FALSE)),ROW(N160)-ROW($E$147),COLUMN(N160)-COLUMN($E$147))</f>
        <v>0</v>
      </c>
      <c r="O160" s="372">
        <f t="shared" ca="1" si="40"/>
        <v>0</v>
      </c>
      <c r="P160" s="372">
        <f t="shared" ca="1" si="41"/>
        <v>0</v>
      </c>
    </row>
    <row r="161" spans="1:16" x14ac:dyDescent="0.2">
      <c r="B161" s="470"/>
      <c r="C161" s="515" t="str">
        <f>'Financial Summary &amp; Reporting'!B57</f>
        <v>N/A</v>
      </c>
      <c r="D161" s="456"/>
      <c r="E161" s="372">
        <f ca="1">OFFSET(INDIRECT(VLOOKUP($H$91,Config!$B$66:$AB$86,7,FALSE)),ROW(E161)-ROW($E$147),COLUMN(E161)-COLUMN($E$147))</f>
        <v>0</v>
      </c>
      <c r="F161" s="372">
        <f ca="1">OFFSET(INDIRECT(VLOOKUP($H$91,Config!$B$66:$AB$86,7,FALSE)),ROW(F161)-ROW($E$147),COLUMN(F161)-COLUMN($E$147))</f>
        <v>0</v>
      </c>
      <c r="G161" s="372">
        <f ca="1">OFFSET(INDIRECT(VLOOKUP($H$91,Config!$B$66:$AB$86,7,FALSE)),ROW(G161)-ROW($E$147),COLUMN(G161)-COLUMN($E$147))</f>
        <v>0</v>
      </c>
      <c r="H161" s="372">
        <f ca="1">OFFSET(INDIRECT(VLOOKUP($H$91,Config!$B$66:$AB$86,7,FALSE)),ROW(H161)-ROW($E$147),COLUMN(H161)-COLUMN($E$147))</f>
        <v>0</v>
      </c>
      <c r="I161" s="372">
        <f ca="1">OFFSET(INDIRECT(VLOOKUP($H$91,Config!$B$66:$AB$86,7,FALSE)),ROW(I161)-ROW($E$147),COLUMN(I161)-COLUMN($E$147))</f>
        <v>0</v>
      </c>
      <c r="J161" s="372">
        <f ca="1">OFFSET(INDIRECT(VLOOKUP($H$91,Config!$B$66:$AB$86,7,FALSE)),ROW(J161)-ROW($E$147),COLUMN(J161)-COLUMN($E$147))</f>
        <v>0</v>
      </c>
      <c r="K161" s="372">
        <f ca="1">OFFSET(INDIRECT(VLOOKUP($H$91,Config!$B$66:$AB$86,7,FALSE)),ROW(K161)-ROW($E$147),COLUMN(K161)-COLUMN($E$147))</f>
        <v>0</v>
      </c>
      <c r="L161" s="372">
        <f ca="1">OFFSET(INDIRECT(VLOOKUP($H$91,Config!$B$66:$AB$86,7,FALSE)),ROW(L161)-ROW($E$147),COLUMN(L161)-COLUMN($E$147))</f>
        <v>0</v>
      </c>
      <c r="M161" s="372">
        <f ca="1">OFFSET(INDIRECT(VLOOKUP($H$91,Config!$B$66:$AB$86,7,FALSE)),ROW(M161)-ROW($E$147),COLUMN(M161)-COLUMN($E$147))</f>
        <v>0</v>
      </c>
      <c r="N161" s="372">
        <f ca="1">OFFSET(INDIRECT(VLOOKUP($H$91,Config!$B$66:$AB$86,7,FALSE)),ROW(N161)-ROW($E$147),COLUMN(N161)-COLUMN($E$147))</f>
        <v>0</v>
      </c>
      <c r="O161" s="372">
        <f t="shared" ca="1" si="40"/>
        <v>0</v>
      </c>
      <c r="P161" s="372">
        <f t="shared" ca="1" si="41"/>
        <v>0</v>
      </c>
    </row>
    <row r="162" spans="1:16" x14ac:dyDescent="0.2">
      <c r="B162" s="470"/>
      <c r="C162" s="515" t="str">
        <f>'Financial Summary &amp; Reporting'!B58</f>
        <v>N/A</v>
      </c>
      <c r="D162" s="456"/>
      <c r="E162" s="372">
        <f ca="1">OFFSET(INDIRECT(VLOOKUP($H$91,Config!$B$66:$AB$86,7,FALSE)),ROW(E162)-ROW($E$147),COLUMN(E162)-COLUMN($E$147))</f>
        <v>0</v>
      </c>
      <c r="F162" s="372">
        <f ca="1">OFFSET(INDIRECT(VLOOKUP($H$91,Config!$B$66:$AB$86,7,FALSE)),ROW(F162)-ROW($E$147),COLUMN(F162)-COLUMN($E$147))</f>
        <v>0</v>
      </c>
      <c r="G162" s="372">
        <f ca="1">OFFSET(INDIRECT(VLOOKUP($H$91,Config!$B$66:$AB$86,7,FALSE)),ROW(G162)-ROW($E$147),COLUMN(G162)-COLUMN($E$147))</f>
        <v>0</v>
      </c>
      <c r="H162" s="372">
        <f ca="1">OFFSET(INDIRECT(VLOOKUP($H$91,Config!$B$66:$AB$86,7,FALSE)),ROW(H162)-ROW($E$147),COLUMN(H162)-COLUMN($E$147))</f>
        <v>0</v>
      </c>
      <c r="I162" s="372">
        <f ca="1">OFFSET(INDIRECT(VLOOKUP($H$91,Config!$B$66:$AB$86,7,FALSE)),ROW(I162)-ROW($E$147),COLUMN(I162)-COLUMN($E$147))</f>
        <v>0</v>
      </c>
      <c r="J162" s="372">
        <f ca="1">OFFSET(INDIRECT(VLOOKUP($H$91,Config!$B$66:$AB$86,7,FALSE)),ROW(J162)-ROW($E$147),COLUMN(J162)-COLUMN($E$147))</f>
        <v>0</v>
      </c>
      <c r="K162" s="372">
        <f ca="1">OFFSET(INDIRECT(VLOOKUP($H$91,Config!$B$66:$AB$86,7,FALSE)),ROW(K162)-ROW($E$147),COLUMN(K162)-COLUMN($E$147))</f>
        <v>0</v>
      </c>
      <c r="L162" s="372">
        <f ca="1">OFFSET(INDIRECT(VLOOKUP($H$91,Config!$B$66:$AB$86,7,FALSE)),ROW(L162)-ROW($E$147),COLUMN(L162)-COLUMN($E$147))</f>
        <v>0</v>
      </c>
      <c r="M162" s="372">
        <f ca="1">OFFSET(INDIRECT(VLOOKUP($H$91,Config!$B$66:$AB$86,7,FALSE)),ROW(M162)-ROW($E$147),COLUMN(M162)-COLUMN($E$147))</f>
        <v>0</v>
      </c>
      <c r="N162" s="372">
        <f ca="1">OFFSET(INDIRECT(VLOOKUP($H$91,Config!$B$66:$AB$86,7,FALSE)),ROW(N162)-ROW($E$147),COLUMN(N162)-COLUMN($E$147))</f>
        <v>0</v>
      </c>
      <c r="O162" s="372">
        <f t="shared" ca="1" si="40"/>
        <v>0</v>
      </c>
      <c r="P162" s="372">
        <f t="shared" ca="1" si="41"/>
        <v>0</v>
      </c>
    </row>
    <row r="163" spans="1:16" x14ac:dyDescent="0.2">
      <c r="B163" s="470"/>
      <c r="C163" s="515" t="str">
        <f>'Financial Summary &amp; Reporting'!B59</f>
        <v>N/A</v>
      </c>
      <c r="D163" s="456"/>
      <c r="E163" s="372">
        <f ca="1">OFFSET(INDIRECT(VLOOKUP($H$91,Config!$B$66:$AB$86,7,FALSE)),ROW(E163)-ROW($E$147),COLUMN(E163)-COLUMN($E$147))</f>
        <v>0</v>
      </c>
      <c r="F163" s="372">
        <f ca="1">OFFSET(INDIRECT(VLOOKUP($H$91,Config!$B$66:$AB$86,7,FALSE)),ROW(F163)-ROW($E$147),COLUMN(F163)-COLUMN($E$147))</f>
        <v>0</v>
      </c>
      <c r="G163" s="372">
        <f ca="1">OFFSET(INDIRECT(VLOOKUP($H$91,Config!$B$66:$AB$86,7,FALSE)),ROW(G163)-ROW($E$147),COLUMN(G163)-COLUMN($E$147))</f>
        <v>0</v>
      </c>
      <c r="H163" s="372">
        <f ca="1">OFFSET(INDIRECT(VLOOKUP($H$91,Config!$B$66:$AB$86,7,FALSE)),ROW(H163)-ROW($E$147),COLUMN(H163)-COLUMN($E$147))</f>
        <v>0</v>
      </c>
      <c r="I163" s="372">
        <f ca="1">OFFSET(INDIRECT(VLOOKUP($H$91,Config!$B$66:$AB$86,7,FALSE)),ROW(I163)-ROW($E$147),COLUMN(I163)-COLUMN($E$147))</f>
        <v>0</v>
      </c>
      <c r="J163" s="372">
        <f ca="1">OFFSET(INDIRECT(VLOOKUP($H$91,Config!$B$66:$AB$86,7,FALSE)),ROW(J163)-ROW($E$147),COLUMN(J163)-COLUMN($E$147))</f>
        <v>0</v>
      </c>
      <c r="K163" s="372">
        <f ca="1">OFFSET(INDIRECT(VLOOKUP($H$91,Config!$B$66:$AB$86,7,FALSE)),ROW(K163)-ROW($E$147),COLUMN(K163)-COLUMN($E$147))</f>
        <v>0</v>
      </c>
      <c r="L163" s="372">
        <f ca="1">OFFSET(INDIRECT(VLOOKUP($H$91,Config!$B$66:$AB$86,7,FALSE)),ROW(L163)-ROW($E$147),COLUMN(L163)-COLUMN($E$147))</f>
        <v>0</v>
      </c>
      <c r="M163" s="372">
        <f ca="1">OFFSET(INDIRECT(VLOOKUP($H$91,Config!$B$66:$AB$86,7,FALSE)),ROW(M163)-ROW($E$147),COLUMN(M163)-COLUMN($E$147))</f>
        <v>0</v>
      </c>
      <c r="N163" s="372">
        <f ca="1">OFFSET(INDIRECT(VLOOKUP($H$91,Config!$B$66:$AB$86,7,FALSE)),ROW(N163)-ROW($E$147),COLUMN(N163)-COLUMN($E$147))</f>
        <v>0</v>
      </c>
      <c r="O163" s="372">
        <f t="shared" ca="1" si="40"/>
        <v>0</v>
      </c>
      <c r="P163" s="372">
        <f t="shared" ca="1" si="41"/>
        <v>0</v>
      </c>
    </row>
    <row r="164" spans="1:16" x14ac:dyDescent="0.2">
      <c r="B164" s="470"/>
      <c r="C164" s="515" t="str">
        <f>'Financial Summary &amp; Reporting'!B60</f>
        <v>N/A</v>
      </c>
      <c r="D164" s="456"/>
      <c r="E164" s="372">
        <f ca="1">OFFSET(INDIRECT(VLOOKUP($H$91,Config!$B$66:$AB$86,7,FALSE)),ROW(E164)-ROW($E$147),COLUMN(E164)-COLUMN($E$147))</f>
        <v>0</v>
      </c>
      <c r="F164" s="372">
        <f ca="1">OFFSET(INDIRECT(VLOOKUP($H$91,Config!$B$66:$AB$86,7,FALSE)),ROW(F164)-ROW($E$147),COLUMN(F164)-COLUMN($E$147))</f>
        <v>0</v>
      </c>
      <c r="G164" s="372">
        <f ca="1">OFFSET(INDIRECT(VLOOKUP($H$91,Config!$B$66:$AB$86,7,FALSE)),ROW(G164)-ROW($E$147),COLUMN(G164)-COLUMN($E$147))</f>
        <v>0</v>
      </c>
      <c r="H164" s="372">
        <f ca="1">OFFSET(INDIRECT(VLOOKUP($H$91,Config!$B$66:$AB$86,7,FALSE)),ROW(H164)-ROW($E$147),COLUMN(H164)-COLUMN($E$147))</f>
        <v>0</v>
      </c>
      <c r="I164" s="372">
        <f ca="1">OFFSET(INDIRECT(VLOOKUP($H$91,Config!$B$66:$AB$86,7,FALSE)),ROW(I164)-ROW($E$147),COLUMN(I164)-COLUMN($E$147))</f>
        <v>0</v>
      </c>
      <c r="J164" s="372">
        <f ca="1">OFFSET(INDIRECT(VLOOKUP($H$91,Config!$B$66:$AB$86,7,FALSE)),ROW(J164)-ROW($E$147),COLUMN(J164)-COLUMN($E$147))</f>
        <v>0</v>
      </c>
      <c r="K164" s="372">
        <f ca="1">OFFSET(INDIRECT(VLOOKUP($H$91,Config!$B$66:$AB$86,7,FALSE)),ROW(K164)-ROW($E$147),COLUMN(K164)-COLUMN($E$147))</f>
        <v>0</v>
      </c>
      <c r="L164" s="372">
        <f ca="1">OFFSET(INDIRECT(VLOOKUP($H$91,Config!$B$66:$AB$86,7,FALSE)),ROW(L164)-ROW($E$147),COLUMN(L164)-COLUMN($E$147))</f>
        <v>0</v>
      </c>
      <c r="M164" s="372">
        <f ca="1">OFFSET(INDIRECT(VLOOKUP($H$91,Config!$B$66:$AB$86,7,FALSE)),ROW(M164)-ROW($E$147),COLUMN(M164)-COLUMN($E$147))</f>
        <v>0</v>
      </c>
      <c r="N164" s="372">
        <f ca="1">OFFSET(INDIRECT(VLOOKUP($H$91,Config!$B$66:$AB$86,7,FALSE)),ROW(N164)-ROW($E$147),COLUMN(N164)-COLUMN($E$147))</f>
        <v>0</v>
      </c>
      <c r="O164" s="372">
        <f t="shared" ca="1" si="40"/>
        <v>0</v>
      </c>
      <c r="P164" s="372">
        <f t="shared" ca="1" si="41"/>
        <v>0</v>
      </c>
    </row>
    <row r="165" spans="1:16" x14ac:dyDescent="0.2">
      <c r="A165" s="379"/>
      <c r="B165" s="470"/>
      <c r="C165" s="515" t="str">
        <f>'Financial Summary &amp; Reporting'!B61</f>
        <v>N/A</v>
      </c>
      <c r="D165" s="456"/>
      <c r="E165" s="372">
        <f ca="1">OFFSET(INDIRECT(VLOOKUP($H$91,Config!$B$66:$AB$86,7,FALSE)),ROW(E165)-ROW($E$147),COLUMN(E165)-COLUMN($E$147))</f>
        <v>0</v>
      </c>
      <c r="F165" s="372">
        <f ca="1">OFFSET(INDIRECT(VLOOKUP($H$91,Config!$B$66:$AB$86,7,FALSE)),ROW(F165)-ROW($E$147),COLUMN(F165)-COLUMN($E$147))</f>
        <v>0</v>
      </c>
      <c r="G165" s="372">
        <f ca="1">OFFSET(INDIRECT(VLOOKUP($H$91,Config!$B$66:$AB$86,7,FALSE)),ROW(G165)-ROW($E$147),COLUMN(G165)-COLUMN($E$147))</f>
        <v>0</v>
      </c>
      <c r="H165" s="372">
        <f ca="1">OFFSET(INDIRECT(VLOOKUP($H$91,Config!$B$66:$AB$86,7,FALSE)),ROW(H165)-ROW($E$147),COLUMN(H165)-COLUMN($E$147))</f>
        <v>0</v>
      </c>
      <c r="I165" s="372">
        <f ca="1">OFFSET(INDIRECT(VLOOKUP($H$91,Config!$B$66:$AB$86,7,FALSE)),ROW(I165)-ROW($E$147),COLUMN(I165)-COLUMN($E$147))</f>
        <v>0</v>
      </c>
      <c r="J165" s="372">
        <f ca="1">OFFSET(INDIRECT(VLOOKUP($H$91,Config!$B$66:$AB$86,7,FALSE)),ROW(J165)-ROW($E$147),COLUMN(J165)-COLUMN($E$147))</f>
        <v>0</v>
      </c>
      <c r="K165" s="372">
        <f ca="1">OFFSET(INDIRECT(VLOOKUP($H$91,Config!$B$66:$AB$86,7,FALSE)),ROW(K165)-ROW($E$147),COLUMN(K165)-COLUMN($E$147))</f>
        <v>0</v>
      </c>
      <c r="L165" s="372">
        <f ca="1">OFFSET(INDIRECT(VLOOKUP($H$91,Config!$B$66:$AB$86,7,FALSE)),ROW(L165)-ROW($E$147),COLUMN(L165)-COLUMN($E$147))</f>
        <v>0</v>
      </c>
      <c r="M165" s="372">
        <f ca="1">OFFSET(INDIRECT(VLOOKUP($H$91,Config!$B$66:$AB$86,7,FALSE)),ROW(M165)-ROW($E$147),COLUMN(M165)-COLUMN($E$147))</f>
        <v>0</v>
      </c>
      <c r="N165" s="372">
        <f ca="1">OFFSET(INDIRECT(VLOOKUP($H$91,Config!$B$66:$AB$86,7,FALSE)),ROW(N165)-ROW($E$147),COLUMN(N165)-COLUMN($E$147))</f>
        <v>0</v>
      </c>
      <c r="O165" s="372">
        <f t="shared" ca="1" si="40"/>
        <v>0</v>
      </c>
      <c r="P165" s="372">
        <f t="shared" ca="1" si="41"/>
        <v>0</v>
      </c>
    </row>
    <row r="166" spans="1:16" x14ac:dyDescent="0.2">
      <c r="A166" s="375"/>
      <c r="B166" s="472"/>
      <c r="C166" s="515" t="str">
        <f>'Financial Summary &amp; Reporting'!B62</f>
        <v>N/A</v>
      </c>
      <c r="D166" s="456"/>
      <c r="E166" s="372">
        <f ca="1">OFFSET(INDIRECT(VLOOKUP($H$91,Config!$B$66:$AB$86,7,FALSE)),ROW(E166)-ROW($E$147),COLUMN(E166)-COLUMN($E$147))</f>
        <v>0</v>
      </c>
      <c r="F166" s="372">
        <f ca="1">OFFSET(INDIRECT(VLOOKUP($H$91,Config!$B$66:$AB$86,7,FALSE)),ROW(F166)-ROW($E$147),COLUMN(F166)-COLUMN($E$147))</f>
        <v>0</v>
      </c>
      <c r="G166" s="372">
        <f ca="1">OFFSET(INDIRECT(VLOOKUP($H$91,Config!$B$66:$AB$86,7,FALSE)),ROW(G166)-ROW($E$147),COLUMN(G166)-COLUMN($E$147))</f>
        <v>0</v>
      </c>
      <c r="H166" s="372">
        <f ca="1">OFFSET(INDIRECT(VLOOKUP($H$91,Config!$B$66:$AB$86,7,FALSE)),ROW(H166)-ROW($E$147),COLUMN(H166)-COLUMN($E$147))</f>
        <v>0</v>
      </c>
      <c r="I166" s="372">
        <f ca="1">OFFSET(INDIRECT(VLOOKUP($H$91,Config!$B$66:$AB$86,7,FALSE)),ROW(I166)-ROW($E$147),COLUMN(I166)-COLUMN($E$147))</f>
        <v>0</v>
      </c>
      <c r="J166" s="372">
        <f ca="1">OFFSET(INDIRECT(VLOOKUP($H$91,Config!$B$66:$AB$86,7,FALSE)),ROW(J166)-ROW($E$147),COLUMN(J166)-COLUMN($E$147))</f>
        <v>0</v>
      </c>
      <c r="K166" s="372">
        <f ca="1">OFFSET(INDIRECT(VLOOKUP($H$91,Config!$B$66:$AB$86,7,FALSE)),ROW(K166)-ROW($E$147),COLUMN(K166)-COLUMN($E$147))</f>
        <v>0</v>
      </c>
      <c r="L166" s="372">
        <f ca="1">OFFSET(INDIRECT(VLOOKUP($H$91,Config!$B$66:$AB$86,7,FALSE)),ROW(L166)-ROW($E$147),COLUMN(L166)-COLUMN($E$147))</f>
        <v>0</v>
      </c>
      <c r="M166" s="372">
        <f ca="1">OFFSET(INDIRECT(VLOOKUP($H$91,Config!$B$66:$AB$86,7,FALSE)),ROW(M166)-ROW($E$147),COLUMN(M166)-COLUMN($E$147))</f>
        <v>0</v>
      </c>
      <c r="N166" s="372">
        <f ca="1">OFFSET(INDIRECT(VLOOKUP($H$91,Config!$B$66:$AB$86,7,FALSE)),ROW(N166)-ROW($E$147),COLUMN(N166)-COLUMN($E$147))</f>
        <v>0</v>
      </c>
      <c r="O166" s="372">
        <f t="shared" ca="1" si="40"/>
        <v>0</v>
      </c>
      <c r="P166" s="372">
        <f t="shared" ca="1" si="41"/>
        <v>0</v>
      </c>
    </row>
    <row r="167" spans="1:16" x14ac:dyDescent="0.2">
      <c r="B167" s="470"/>
      <c r="C167" s="872" t="s">
        <v>38</v>
      </c>
      <c r="D167" s="872"/>
      <c r="E167" s="384">
        <f t="shared" ref="E167:N167" ca="1" si="42">SUM(E147:E166)</f>
        <v>0</v>
      </c>
      <c r="F167" s="384">
        <f t="shared" ca="1" si="42"/>
        <v>0</v>
      </c>
      <c r="G167" s="384">
        <f t="shared" ca="1" si="42"/>
        <v>0</v>
      </c>
      <c r="H167" s="384">
        <f t="shared" ca="1" si="42"/>
        <v>0</v>
      </c>
      <c r="I167" s="384">
        <f t="shared" ca="1" si="42"/>
        <v>0</v>
      </c>
      <c r="J167" s="384">
        <f t="shared" ca="1" si="42"/>
        <v>0</v>
      </c>
      <c r="K167" s="384">
        <f t="shared" ca="1" si="42"/>
        <v>0</v>
      </c>
      <c r="L167" s="384">
        <f t="shared" ca="1" si="42"/>
        <v>0</v>
      </c>
      <c r="M167" s="384">
        <f t="shared" ca="1" si="42"/>
        <v>0</v>
      </c>
      <c r="N167" s="384">
        <f t="shared" ca="1" si="42"/>
        <v>0</v>
      </c>
      <c r="O167" s="384">
        <f t="shared" ref="O167" ca="1" si="43">SUM(E167:N167)</f>
        <v>0</v>
      </c>
      <c r="P167" s="384">
        <f t="shared" ca="1" si="41"/>
        <v>0</v>
      </c>
    </row>
    <row r="168" spans="1:16" s="448" customFormat="1" ht="14.25" x14ac:dyDescent="0.2"/>
    <row r="169" spans="1:16" ht="14.25" x14ac:dyDescent="0.2">
      <c r="B169" s="473" t="s">
        <v>255</v>
      </c>
      <c r="C169" s="474"/>
      <c r="D169" s="474"/>
      <c r="E169" s="448"/>
      <c r="F169" s="448"/>
      <c r="G169" s="448"/>
      <c r="H169" s="448"/>
      <c r="I169" s="448"/>
      <c r="J169" s="448"/>
      <c r="K169" s="448"/>
      <c r="L169" s="448"/>
      <c r="M169" s="448"/>
      <c r="N169" s="448"/>
      <c r="O169" s="448"/>
      <c r="P169" s="448"/>
    </row>
    <row r="170" spans="1:16" x14ac:dyDescent="0.2">
      <c r="B170" s="474"/>
      <c r="C170" s="873"/>
      <c r="D170" s="873"/>
      <c r="E170" s="453" t="str">
        <f ca="1">E109</f>
        <v>Actual</v>
      </c>
      <c r="F170" s="453" t="str">
        <f t="shared" ref="F170:N170" ca="1" si="44">F109</f>
        <v>Projected</v>
      </c>
      <c r="G170" s="453" t="str">
        <f t="shared" ca="1" si="44"/>
        <v>Projected</v>
      </c>
      <c r="H170" s="453" t="str">
        <f t="shared" ca="1" si="44"/>
        <v>Projected</v>
      </c>
      <c r="I170" s="453" t="str">
        <f t="shared" ca="1" si="44"/>
        <v>Projected</v>
      </c>
      <c r="J170" s="453" t="str">
        <f t="shared" ca="1" si="44"/>
        <v>Projected</v>
      </c>
      <c r="K170" s="453" t="str">
        <f t="shared" ca="1" si="44"/>
        <v>Projected</v>
      </c>
      <c r="L170" s="453" t="str">
        <f t="shared" ca="1" si="44"/>
        <v>Projected</v>
      </c>
      <c r="M170" s="453" t="str">
        <f t="shared" ca="1" si="44"/>
        <v>Projected</v>
      </c>
      <c r="N170" s="453" t="str">
        <f t="shared" ca="1" si="44"/>
        <v>Projected</v>
      </c>
      <c r="O170" s="454"/>
      <c r="P170" s="454" t="s">
        <v>258</v>
      </c>
    </row>
    <row r="171" spans="1:16" x14ac:dyDescent="0.2">
      <c r="B171" s="474"/>
      <c r="C171" s="514" t="str">
        <f>'Financial Summary &amp; Reporting'!B43</f>
        <v>N/A</v>
      </c>
      <c r="D171" s="455"/>
      <c r="E171" s="369">
        <f ca="1">OFFSET(INDIRECT(VLOOKUP($H$93,Config!$B$66:$AB$86,7,FALSE)),ROW(E171)-ROW($E$171),COLUMN(E171)-COLUMN($E$171))</f>
        <v>0</v>
      </c>
      <c r="F171" s="369">
        <f ca="1">OFFSET(INDIRECT(VLOOKUP($H$93,Config!$B$66:$AB$86,7,FALSE)),ROW(F171)-ROW($E$171),COLUMN(F171)-COLUMN($E$171))</f>
        <v>0</v>
      </c>
      <c r="G171" s="369">
        <f ca="1">OFFSET(INDIRECT(VLOOKUP($H$93,Config!$B$66:$AB$86,7,FALSE)),ROW(G171)-ROW($E$171),COLUMN(G171)-COLUMN($E$171))</f>
        <v>0</v>
      </c>
      <c r="H171" s="369">
        <f ca="1">OFFSET(INDIRECT(VLOOKUP($H$93,Config!$B$66:$AB$86,7,FALSE)),ROW(H171)-ROW($E$171),COLUMN(H171)-COLUMN($E$171))</f>
        <v>0</v>
      </c>
      <c r="I171" s="369">
        <f ca="1">OFFSET(INDIRECT(VLOOKUP($H$93,Config!$B$66:$AB$86,7,FALSE)),ROW(I171)-ROW($E$171),COLUMN(I171)-COLUMN($E$171))</f>
        <v>0</v>
      </c>
      <c r="J171" s="369">
        <f ca="1">OFFSET(INDIRECT(VLOOKUP($H$93,Config!$B$66:$AB$86,7,FALSE)),ROW(J171)-ROW($E$171),COLUMN(J171)-COLUMN($E$171))</f>
        <v>0</v>
      </c>
      <c r="K171" s="369">
        <f ca="1">OFFSET(INDIRECT(VLOOKUP($H$93,Config!$B$66:$AB$86,7,FALSE)),ROW(K171)-ROW($E$171),COLUMN(K171)-COLUMN($E$171))</f>
        <v>0</v>
      </c>
      <c r="L171" s="369">
        <f ca="1">OFFSET(INDIRECT(VLOOKUP($H$93,Config!$B$66:$AB$86,7,FALSE)),ROW(L171)-ROW($E$171),COLUMN(L171)-COLUMN($E$171))</f>
        <v>0</v>
      </c>
      <c r="M171" s="369">
        <f ca="1">OFFSET(INDIRECT(VLOOKUP($H$93,Config!$B$66:$AB$86,7,FALSE)),ROW(M171)-ROW($E$171),COLUMN(M171)-COLUMN($E$171))</f>
        <v>0</v>
      </c>
      <c r="N171" s="369">
        <f ca="1">OFFSET(INDIRECT(VLOOKUP($H$93,Config!$B$66:$AB$86,7,FALSE)),ROW(N171)-ROW($E$171),COLUMN(N171)-COLUMN($E$171))</f>
        <v>0</v>
      </c>
      <c r="O171" s="369">
        <f ca="1">SUM(E171:N171)</f>
        <v>0</v>
      </c>
      <c r="P171" s="369">
        <f ca="1">SUMIF($E$109:$N$109,"Actual",$E171:$N171)</f>
        <v>0</v>
      </c>
    </row>
    <row r="172" spans="1:16" x14ac:dyDescent="0.2">
      <c r="B172" s="474"/>
      <c r="C172" s="516" t="str">
        <f>'Financial Summary &amp; Reporting'!B44</f>
        <v>N/A</v>
      </c>
      <c r="D172" s="456"/>
      <c r="E172" s="372">
        <f ca="1">OFFSET(INDIRECT(VLOOKUP($H$93,Config!$B$66:$AB$86,7,FALSE)),ROW(E172)-ROW($E$171),COLUMN(E172)-COLUMN($E$171))</f>
        <v>0</v>
      </c>
      <c r="F172" s="372">
        <f ca="1">OFFSET(INDIRECT(VLOOKUP($H$93,Config!$B$66:$AB$86,7,FALSE)),ROW(F172)-ROW($E$171),COLUMN(F172)-COLUMN($E$171))</f>
        <v>0</v>
      </c>
      <c r="G172" s="372">
        <f ca="1">OFFSET(INDIRECT(VLOOKUP($H$93,Config!$B$66:$AB$86,7,FALSE)),ROW(G172)-ROW($E$171),COLUMN(G172)-COLUMN($E$171))</f>
        <v>0</v>
      </c>
      <c r="H172" s="372">
        <f ca="1">OFFSET(INDIRECT(VLOOKUP($H$93,Config!$B$66:$AB$86,7,FALSE)),ROW(H172)-ROW($E$171),COLUMN(H172)-COLUMN($E$171))</f>
        <v>0</v>
      </c>
      <c r="I172" s="372">
        <f ca="1">OFFSET(INDIRECT(VLOOKUP($H$93,Config!$B$66:$AB$86,7,FALSE)),ROW(I172)-ROW($E$171),COLUMN(I172)-COLUMN($E$171))</f>
        <v>0</v>
      </c>
      <c r="J172" s="372">
        <f ca="1">OFFSET(INDIRECT(VLOOKUP($H$93,Config!$B$66:$AB$86,7,FALSE)),ROW(J172)-ROW($E$171),COLUMN(J172)-COLUMN($E$171))</f>
        <v>0</v>
      </c>
      <c r="K172" s="372">
        <f ca="1">OFFSET(INDIRECT(VLOOKUP($H$93,Config!$B$66:$AB$86,7,FALSE)),ROW(K172)-ROW($E$171),COLUMN(K172)-COLUMN($E$171))</f>
        <v>0</v>
      </c>
      <c r="L172" s="372">
        <f ca="1">OFFSET(INDIRECT(VLOOKUP($H$93,Config!$B$66:$AB$86,7,FALSE)),ROW(L172)-ROW($E$171),COLUMN(L172)-COLUMN($E$171))</f>
        <v>0</v>
      </c>
      <c r="M172" s="372">
        <f ca="1">OFFSET(INDIRECT(VLOOKUP($H$93,Config!$B$66:$AB$86,7,FALSE)),ROW(M172)-ROW($E$171),COLUMN(M172)-COLUMN($E$171))</f>
        <v>0</v>
      </c>
      <c r="N172" s="372">
        <f ca="1">OFFSET(INDIRECT(VLOOKUP($H$93,Config!$B$66:$AB$86,7,FALSE)),ROW(N172)-ROW($E$171),COLUMN(N172)-COLUMN($E$171))</f>
        <v>0</v>
      </c>
      <c r="O172" s="372">
        <f t="shared" ref="O172:O190" ca="1" si="45">SUM(E172:N172)</f>
        <v>0</v>
      </c>
      <c r="P172" s="372">
        <f t="shared" ref="P172:P190" ca="1" si="46">SUMIF($E$109:$N$109,"Actual",$E172:$N172)</f>
        <v>0</v>
      </c>
    </row>
    <row r="173" spans="1:16" x14ac:dyDescent="0.2">
      <c r="B173" s="474"/>
      <c r="C173" s="516" t="str">
        <f>'Financial Summary &amp; Reporting'!B45</f>
        <v>N/A</v>
      </c>
      <c r="D173" s="456"/>
      <c r="E173" s="372">
        <f ca="1">OFFSET(INDIRECT(VLOOKUP($H$93,Config!$B$66:$AB$86,7,FALSE)),ROW(E173)-ROW($E$171),COLUMN(E173)-COLUMN($E$171))</f>
        <v>0</v>
      </c>
      <c r="F173" s="372">
        <f ca="1">OFFSET(INDIRECT(VLOOKUP($H$93,Config!$B$66:$AB$86,7,FALSE)),ROW(F173)-ROW($E$171),COLUMN(F173)-COLUMN($E$171))</f>
        <v>0</v>
      </c>
      <c r="G173" s="372">
        <f ca="1">OFFSET(INDIRECT(VLOOKUP($H$93,Config!$B$66:$AB$86,7,FALSE)),ROW(G173)-ROW($E$171),COLUMN(G173)-COLUMN($E$171))</f>
        <v>0</v>
      </c>
      <c r="H173" s="372">
        <f ca="1">OFFSET(INDIRECT(VLOOKUP($H$93,Config!$B$66:$AB$86,7,FALSE)),ROW(H173)-ROW($E$171),COLUMN(H173)-COLUMN($E$171))</f>
        <v>0</v>
      </c>
      <c r="I173" s="372">
        <f ca="1">OFFSET(INDIRECT(VLOOKUP($H$93,Config!$B$66:$AB$86,7,FALSE)),ROW(I173)-ROW($E$171),COLUMN(I173)-COLUMN($E$171))</f>
        <v>0</v>
      </c>
      <c r="J173" s="372">
        <f ca="1">OFFSET(INDIRECT(VLOOKUP($H$93,Config!$B$66:$AB$86,7,FALSE)),ROW(J173)-ROW($E$171),COLUMN(J173)-COLUMN($E$171))</f>
        <v>0</v>
      </c>
      <c r="K173" s="372">
        <f ca="1">OFFSET(INDIRECT(VLOOKUP($H$93,Config!$B$66:$AB$86,7,FALSE)),ROW(K173)-ROW($E$171),COLUMN(K173)-COLUMN($E$171))</f>
        <v>0</v>
      </c>
      <c r="L173" s="372">
        <f ca="1">OFFSET(INDIRECT(VLOOKUP($H$93,Config!$B$66:$AB$86,7,FALSE)),ROW(L173)-ROW($E$171),COLUMN(L173)-COLUMN($E$171))</f>
        <v>0</v>
      </c>
      <c r="M173" s="372">
        <f ca="1">OFFSET(INDIRECT(VLOOKUP($H$93,Config!$B$66:$AB$86,7,FALSE)),ROW(M173)-ROW($E$171),COLUMN(M173)-COLUMN($E$171))</f>
        <v>0</v>
      </c>
      <c r="N173" s="372">
        <f ca="1">OFFSET(INDIRECT(VLOOKUP($H$93,Config!$B$66:$AB$86,7,FALSE)),ROW(N173)-ROW($E$171),COLUMN(N173)-COLUMN($E$171))</f>
        <v>0</v>
      </c>
      <c r="O173" s="372">
        <f t="shared" ca="1" si="45"/>
        <v>0</v>
      </c>
      <c r="P173" s="372">
        <f t="shared" ca="1" si="46"/>
        <v>0</v>
      </c>
    </row>
    <row r="174" spans="1:16" x14ac:dyDescent="0.2">
      <c r="B174" s="474"/>
      <c r="C174" s="516" t="str">
        <f>'Financial Summary &amp; Reporting'!B46</f>
        <v>N/A</v>
      </c>
      <c r="D174" s="456"/>
      <c r="E174" s="372">
        <f ca="1">OFFSET(INDIRECT(VLOOKUP($H$93,Config!$B$66:$AB$86,7,FALSE)),ROW(E174)-ROW($E$171),COLUMN(E174)-COLUMN($E$171))</f>
        <v>0</v>
      </c>
      <c r="F174" s="372">
        <f ca="1">OFFSET(INDIRECT(VLOOKUP($H$93,Config!$B$66:$AB$86,7,FALSE)),ROW(F174)-ROW($E$171),COLUMN(F174)-COLUMN($E$171))</f>
        <v>0</v>
      </c>
      <c r="G174" s="372">
        <f ca="1">OFFSET(INDIRECT(VLOOKUP($H$93,Config!$B$66:$AB$86,7,FALSE)),ROW(G174)-ROW($E$171),COLUMN(G174)-COLUMN($E$171))</f>
        <v>0</v>
      </c>
      <c r="H174" s="372">
        <f ca="1">OFFSET(INDIRECT(VLOOKUP($H$93,Config!$B$66:$AB$86,7,FALSE)),ROW(H174)-ROW($E$171),COLUMN(H174)-COLUMN($E$171))</f>
        <v>0</v>
      </c>
      <c r="I174" s="372">
        <f ca="1">OFFSET(INDIRECT(VLOOKUP($H$93,Config!$B$66:$AB$86,7,FALSE)),ROW(I174)-ROW($E$171),COLUMN(I174)-COLUMN($E$171))</f>
        <v>0</v>
      </c>
      <c r="J174" s="372">
        <f ca="1">OFFSET(INDIRECT(VLOOKUP($H$93,Config!$B$66:$AB$86,7,FALSE)),ROW(J174)-ROW($E$171),COLUMN(J174)-COLUMN($E$171))</f>
        <v>0</v>
      </c>
      <c r="K174" s="372">
        <f ca="1">OFFSET(INDIRECT(VLOOKUP($H$93,Config!$B$66:$AB$86,7,FALSE)),ROW(K174)-ROW($E$171),COLUMN(K174)-COLUMN($E$171))</f>
        <v>0</v>
      </c>
      <c r="L174" s="372">
        <f ca="1">OFFSET(INDIRECT(VLOOKUP($H$93,Config!$B$66:$AB$86,7,FALSE)),ROW(L174)-ROW($E$171),COLUMN(L174)-COLUMN($E$171))</f>
        <v>0</v>
      </c>
      <c r="M174" s="372">
        <f ca="1">OFFSET(INDIRECT(VLOOKUP($H$93,Config!$B$66:$AB$86,7,FALSE)),ROW(M174)-ROW($E$171),COLUMN(M174)-COLUMN($E$171))</f>
        <v>0</v>
      </c>
      <c r="N174" s="372">
        <f ca="1">OFFSET(INDIRECT(VLOOKUP($H$93,Config!$B$66:$AB$86,7,FALSE)),ROW(N174)-ROW($E$171),COLUMN(N174)-COLUMN($E$171))</f>
        <v>0</v>
      </c>
      <c r="O174" s="372">
        <f t="shared" ca="1" si="45"/>
        <v>0</v>
      </c>
      <c r="P174" s="372">
        <f t="shared" ca="1" si="46"/>
        <v>0</v>
      </c>
    </row>
    <row r="175" spans="1:16" x14ac:dyDescent="0.2">
      <c r="B175" s="474"/>
      <c r="C175" s="516" t="str">
        <f>'Financial Summary &amp; Reporting'!B47</f>
        <v>N/A</v>
      </c>
      <c r="D175" s="456"/>
      <c r="E175" s="372">
        <f ca="1">OFFSET(INDIRECT(VLOOKUP($H$93,Config!$B$66:$AB$86,7,FALSE)),ROW(E175)-ROW($E$171),COLUMN(E175)-COLUMN($E$171))</f>
        <v>0</v>
      </c>
      <c r="F175" s="372">
        <f ca="1">OFFSET(INDIRECT(VLOOKUP($H$93,Config!$B$66:$AB$86,7,FALSE)),ROW(F175)-ROW($E$171),COLUMN(F175)-COLUMN($E$171))</f>
        <v>0</v>
      </c>
      <c r="G175" s="372">
        <f ca="1">OFFSET(INDIRECT(VLOOKUP($H$93,Config!$B$66:$AB$86,7,FALSE)),ROW(G175)-ROW($E$171),COLUMN(G175)-COLUMN($E$171))</f>
        <v>0</v>
      </c>
      <c r="H175" s="372">
        <f ca="1">OFFSET(INDIRECT(VLOOKUP($H$93,Config!$B$66:$AB$86,7,FALSE)),ROW(H175)-ROW($E$171),COLUMN(H175)-COLUMN($E$171))</f>
        <v>0</v>
      </c>
      <c r="I175" s="372">
        <f ca="1">OFFSET(INDIRECT(VLOOKUP($H$93,Config!$B$66:$AB$86,7,FALSE)),ROW(I175)-ROW($E$171),COLUMN(I175)-COLUMN($E$171))</f>
        <v>0</v>
      </c>
      <c r="J175" s="372">
        <f ca="1">OFFSET(INDIRECT(VLOOKUP($H$93,Config!$B$66:$AB$86,7,FALSE)),ROW(J175)-ROW($E$171),COLUMN(J175)-COLUMN($E$171))</f>
        <v>0</v>
      </c>
      <c r="K175" s="372">
        <f ca="1">OFFSET(INDIRECT(VLOOKUP($H$93,Config!$B$66:$AB$86,7,FALSE)),ROW(K175)-ROW($E$171),COLUMN(K175)-COLUMN($E$171))</f>
        <v>0</v>
      </c>
      <c r="L175" s="372">
        <f ca="1">OFFSET(INDIRECT(VLOOKUP($H$93,Config!$B$66:$AB$86,7,FALSE)),ROW(L175)-ROW($E$171),COLUMN(L175)-COLUMN($E$171))</f>
        <v>0</v>
      </c>
      <c r="M175" s="372">
        <f ca="1">OFFSET(INDIRECT(VLOOKUP($H$93,Config!$B$66:$AB$86,7,FALSE)),ROW(M175)-ROW($E$171),COLUMN(M175)-COLUMN($E$171))</f>
        <v>0</v>
      </c>
      <c r="N175" s="372">
        <f ca="1">OFFSET(INDIRECT(VLOOKUP($H$93,Config!$B$66:$AB$86,7,FALSE)),ROW(N175)-ROW($E$171),COLUMN(N175)-COLUMN($E$171))</f>
        <v>0</v>
      </c>
      <c r="O175" s="372">
        <f t="shared" ca="1" si="45"/>
        <v>0</v>
      </c>
      <c r="P175" s="372">
        <f t="shared" ca="1" si="46"/>
        <v>0</v>
      </c>
    </row>
    <row r="176" spans="1:16" x14ac:dyDescent="0.2">
      <c r="B176" s="474"/>
      <c r="C176" s="516" t="str">
        <f>'Financial Summary &amp; Reporting'!B48</f>
        <v>N/A</v>
      </c>
      <c r="D176" s="456"/>
      <c r="E176" s="372">
        <f ca="1">OFFSET(INDIRECT(VLOOKUP($H$93,Config!$B$66:$AB$86,7,FALSE)),ROW(E176)-ROW($E$171),COLUMN(E176)-COLUMN($E$171))</f>
        <v>0</v>
      </c>
      <c r="F176" s="372">
        <f ca="1">OFFSET(INDIRECT(VLOOKUP($H$93,Config!$B$66:$AB$86,7,FALSE)),ROW(F176)-ROW($E$171),COLUMN(F176)-COLUMN($E$171))</f>
        <v>0</v>
      </c>
      <c r="G176" s="372">
        <f ca="1">OFFSET(INDIRECT(VLOOKUP($H$93,Config!$B$66:$AB$86,7,FALSE)),ROW(G176)-ROW($E$171),COLUMN(G176)-COLUMN($E$171))</f>
        <v>0</v>
      </c>
      <c r="H176" s="372">
        <f ca="1">OFFSET(INDIRECT(VLOOKUP($H$93,Config!$B$66:$AB$86,7,FALSE)),ROW(H176)-ROW($E$171),COLUMN(H176)-COLUMN($E$171))</f>
        <v>0</v>
      </c>
      <c r="I176" s="372">
        <f ca="1">OFFSET(INDIRECT(VLOOKUP($H$93,Config!$B$66:$AB$86,7,FALSE)),ROW(I176)-ROW($E$171),COLUMN(I176)-COLUMN($E$171))</f>
        <v>0</v>
      </c>
      <c r="J176" s="372">
        <f ca="1">OFFSET(INDIRECT(VLOOKUP($H$93,Config!$B$66:$AB$86,7,FALSE)),ROW(J176)-ROW($E$171),COLUMN(J176)-COLUMN($E$171))</f>
        <v>0</v>
      </c>
      <c r="K176" s="372">
        <f ca="1">OFFSET(INDIRECT(VLOOKUP($H$93,Config!$B$66:$AB$86,7,FALSE)),ROW(K176)-ROW($E$171),COLUMN(K176)-COLUMN($E$171))</f>
        <v>0</v>
      </c>
      <c r="L176" s="372">
        <f ca="1">OFFSET(INDIRECT(VLOOKUP($H$93,Config!$B$66:$AB$86,7,FALSE)),ROW(L176)-ROW($E$171),COLUMN(L176)-COLUMN($E$171))</f>
        <v>0</v>
      </c>
      <c r="M176" s="372">
        <f ca="1">OFFSET(INDIRECT(VLOOKUP($H$93,Config!$B$66:$AB$86,7,FALSE)),ROW(M176)-ROW($E$171),COLUMN(M176)-COLUMN($E$171))</f>
        <v>0</v>
      </c>
      <c r="N176" s="372">
        <f ca="1">OFFSET(INDIRECT(VLOOKUP($H$93,Config!$B$66:$AB$86,7,FALSE)),ROW(N176)-ROW($E$171),COLUMN(N176)-COLUMN($E$171))</f>
        <v>0</v>
      </c>
      <c r="O176" s="372">
        <f t="shared" ca="1" si="45"/>
        <v>0</v>
      </c>
      <c r="P176" s="372">
        <f t="shared" ca="1" si="46"/>
        <v>0</v>
      </c>
    </row>
    <row r="177" spans="2:16" x14ac:dyDescent="0.2">
      <c r="B177" s="474"/>
      <c r="C177" s="516" t="str">
        <f>'Financial Summary &amp; Reporting'!B49</f>
        <v>N/A</v>
      </c>
      <c r="D177" s="456"/>
      <c r="E177" s="372">
        <f ca="1">OFFSET(INDIRECT(VLOOKUP($H$93,Config!$B$66:$AB$86,7,FALSE)),ROW(E177)-ROW($E$171),COLUMN(E177)-COLUMN($E$171))</f>
        <v>0</v>
      </c>
      <c r="F177" s="372">
        <f ca="1">OFFSET(INDIRECT(VLOOKUP($H$93,Config!$B$66:$AB$86,7,FALSE)),ROW(F177)-ROW($E$171),COLUMN(F177)-COLUMN($E$171))</f>
        <v>0</v>
      </c>
      <c r="G177" s="372">
        <f ca="1">OFFSET(INDIRECT(VLOOKUP($H$93,Config!$B$66:$AB$86,7,FALSE)),ROW(G177)-ROW($E$171),COLUMN(G177)-COLUMN($E$171))</f>
        <v>0</v>
      </c>
      <c r="H177" s="372">
        <f ca="1">OFFSET(INDIRECT(VLOOKUP($H$93,Config!$B$66:$AB$86,7,FALSE)),ROW(H177)-ROW($E$171),COLUMN(H177)-COLUMN($E$171))</f>
        <v>0</v>
      </c>
      <c r="I177" s="372">
        <f ca="1">OFFSET(INDIRECT(VLOOKUP($H$93,Config!$B$66:$AB$86,7,FALSE)),ROW(I177)-ROW($E$171),COLUMN(I177)-COLUMN($E$171))</f>
        <v>0</v>
      </c>
      <c r="J177" s="372">
        <f ca="1">OFFSET(INDIRECT(VLOOKUP($H$93,Config!$B$66:$AB$86,7,FALSE)),ROW(J177)-ROW($E$171),COLUMN(J177)-COLUMN($E$171))</f>
        <v>0</v>
      </c>
      <c r="K177" s="372">
        <f ca="1">OFFSET(INDIRECT(VLOOKUP($H$93,Config!$B$66:$AB$86,7,FALSE)),ROW(K177)-ROW($E$171),COLUMN(K177)-COLUMN($E$171))</f>
        <v>0</v>
      </c>
      <c r="L177" s="372">
        <f ca="1">OFFSET(INDIRECT(VLOOKUP($H$93,Config!$B$66:$AB$86,7,FALSE)),ROW(L177)-ROW($E$171),COLUMN(L177)-COLUMN($E$171))</f>
        <v>0</v>
      </c>
      <c r="M177" s="372">
        <f ca="1">OFFSET(INDIRECT(VLOOKUP($H$93,Config!$B$66:$AB$86,7,FALSE)),ROW(M177)-ROW($E$171),COLUMN(M177)-COLUMN($E$171))</f>
        <v>0</v>
      </c>
      <c r="N177" s="372">
        <f ca="1">OFFSET(INDIRECT(VLOOKUP($H$93,Config!$B$66:$AB$86,7,FALSE)),ROW(N177)-ROW($E$171),COLUMN(N177)-COLUMN($E$171))</f>
        <v>0</v>
      </c>
      <c r="O177" s="372">
        <f t="shared" ca="1" si="45"/>
        <v>0</v>
      </c>
      <c r="P177" s="372">
        <f t="shared" ca="1" si="46"/>
        <v>0</v>
      </c>
    </row>
    <row r="178" spans="2:16" x14ac:dyDescent="0.2">
      <c r="B178" s="474"/>
      <c r="C178" s="516" t="str">
        <f>'Financial Summary &amp; Reporting'!B50</f>
        <v>N/A</v>
      </c>
      <c r="D178" s="456"/>
      <c r="E178" s="372">
        <f ca="1">OFFSET(INDIRECT(VLOOKUP($H$93,Config!$B$66:$AB$86,7,FALSE)),ROW(E178)-ROW($E$171),COLUMN(E178)-COLUMN($E$171))</f>
        <v>0</v>
      </c>
      <c r="F178" s="372">
        <f ca="1">OFFSET(INDIRECT(VLOOKUP($H$93,Config!$B$66:$AB$86,7,FALSE)),ROW(F178)-ROW($E$171),COLUMN(F178)-COLUMN($E$171))</f>
        <v>0</v>
      </c>
      <c r="G178" s="372">
        <f ca="1">OFFSET(INDIRECT(VLOOKUP($H$93,Config!$B$66:$AB$86,7,FALSE)),ROW(G178)-ROW($E$171),COLUMN(G178)-COLUMN($E$171))</f>
        <v>0</v>
      </c>
      <c r="H178" s="372">
        <f ca="1">OFFSET(INDIRECT(VLOOKUP($H$93,Config!$B$66:$AB$86,7,FALSE)),ROW(H178)-ROW($E$171),COLUMN(H178)-COLUMN($E$171))</f>
        <v>0</v>
      </c>
      <c r="I178" s="372">
        <f ca="1">OFFSET(INDIRECT(VLOOKUP($H$93,Config!$B$66:$AB$86,7,FALSE)),ROW(I178)-ROW($E$171),COLUMN(I178)-COLUMN($E$171))</f>
        <v>0</v>
      </c>
      <c r="J178" s="372">
        <f ca="1">OFFSET(INDIRECT(VLOOKUP($H$93,Config!$B$66:$AB$86,7,FALSE)),ROW(J178)-ROW($E$171),COLUMN(J178)-COLUMN($E$171))</f>
        <v>0</v>
      </c>
      <c r="K178" s="372">
        <f ca="1">OFFSET(INDIRECT(VLOOKUP($H$93,Config!$B$66:$AB$86,7,FALSE)),ROW(K178)-ROW($E$171),COLUMN(K178)-COLUMN($E$171))</f>
        <v>0</v>
      </c>
      <c r="L178" s="372">
        <f ca="1">OFFSET(INDIRECT(VLOOKUP($H$93,Config!$B$66:$AB$86,7,FALSE)),ROW(L178)-ROW($E$171),COLUMN(L178)-COLUMN($E$171))</f>
        <v>0</v>
      </c>
      <c r="M178" s="372">
        <f ca="1">OFFSET(INDIRECT(VLOOKUP($H$93,Config!$B$66:$AB$86,7,FALSE)),ROW(M178)-ROW($E$171),COLUMN(M178)-COLUMN($E$171))</f>
        <v>0</v>
      </c>
      <c r="N178" s="372">
        <f ca="1">OFFSET(INDIRECT(VLOOKUP($H$93,Config!$B$66:$AB$86,7,FALSE)),ROW(N178)-ROW($E$171),COLUMN(N178)-COLUMN($E$171))</f>
        <v>0</v>
      </c>
      <c r="O178" s="372">
        <f t="shared" ca="1" si="45"/>
        <v>0</v>
      </c>
      <c r="P178" s="372">
        <f t="shared" ca="1" si="46"/>
        <v>0</v>
      </c>
    </row>
    <row r="179" spans="2:16" x14ac:dyDescent="0.2">
      <c r="B179" s="474"/>
      <c r="C179" s="516" t="str">
        <f>'Financial Summary &amp; Reporting'!B51</f>
        <v>N/A</v>
      </c>
      <c r="D179" s="456"/>
      <c r="E179" s="372">
        <f ca="1">OFFSET(INDIRECT(VLOOKUP($H$93,Config!$B$66:$AB$86,7,FALSE)),ROW(E179)-ROW($E$171),COLUMN(E179)-COLUMN($E$171))</f>
        <v>0</v>
      </c>
      <c r="F179" s="372">
        <f ca="1">OFFSET(INDIRECT(VLOOKUP($H$93,Config!$B$66:$AB$86,7,FALSE)),ROW(F179)-ROW($E$171),COLUMN(F179)-COLUMN($E$171))</f>
        <v>0</v>
      </c>
      <c r="G179" s="372">
        <f ca="1">OFFSET(INDIRECT(VLOOKUP($H$93,Config!$B$66:$AB$86,7,FALSE)),ROW(G179)-ROW($E$171),COLUMN(G179)-COLUMN($E$171))</f>
        <v>0</v>
      </c>
      <c r="H179" s="372">
        <f ca="1">OFFSET(INDIRECT(VLOOKUP($H$93,Config!$B$66:$AB$86,7,FALSE)),ROW(H179)-ROW($E$171),COLUMN(H179)-COLUMN($E$171))</f>
        <v>0</v>
      </c>
      <c r="I179" s="372">
        <f ca="1">OFFSET(INDIRECT(VLOOKUP($H$93,Config!$B$66:$AB$86,7,FALSE)),ROW(I179)-ROW($E$171),COLUMN(I179)-COLUMN($E$171))</f>
        <v>0</v>
      </c>
      <c r="J179" s="372">
        <f ca="1">OFFSET(INDIRECT(VLOOKUP($H$93,Config!$B$66:$AB$86,7,FALSE)),ROW(J179)-ROW($E$171),COLUMN(J179)-COLUMN($E$171))</f>
        <v>0</v>
      </c>
      <c r="K179" s="372">
        <f ca="1">OFFSET(INDIRECT(VLOOKUP($H$93,Config!$B$66:$AB$86,7,FALSE)),ROW(K179)-ROW($E$171),COLUMN(K179)-COLUMN($E$171))</f>
        <v>0</v>
      </c>
      <c r="L179" s="372">
        <f ca="1">OFFSET(INDIRECT(VLOOKUP($H$93,Config!$B$66:$AB$86,7,FALSE)),ROW(L179)-ROW($E$171),COLUMN(L179)-COLUMN($E$171))</f>
        <v>0</v>
      </c>
      <c r="M179" s="372">
        <f ca="1">OFFSET(INDIRECT(VLOOKUP($H$93,Config!$B$66:$AB$86,7,FALSE)),ROW(M179)-ROW($E$171),COLUMN(M179)-COLUMN($E$171))</f>
        <v>0</v>
      </c>
      <c r="N179" s="372">
        <f ca="1">OFFSET(INDIRECT(VLOOKUP($H$93,Config!$B$66:$AB$86,7,FALSE)),ROW(N179)-ROW($E$171),COLUMN(N179)-COLUMN($E$171))</f>
        <v>0</v>
      </c>
      <c r="O179" s="372">
        <f t="shared" ca="1" si="45"/>
        <v>0</v>
      </c>
      <c r="P179" s="372">
        <f t="shared" ca="1" si="46"/>
        <v>0</v>
      </c>
    </row>
    <row r="180" spans="2:16" x14ac:dyDescent="0.2">
      <c r="B180" s="474"/>
      <c r="C180" s="516" t="str">
        <f>'Financial Summary &amp; Reporting'!B52</f>
        <v>N/A</v>
      </c>
      <c r="D180" s="456"/>
      <c r="E180" s="372">
        <f ca="1">OFFSET(INDIRECT(VLOOKUP($H$93,Config!$B$66:$AB$86,7,FALSE)),ROW(E180)-ROW($E$171),COLUMN(E180)-COLUMN($E$171))</f>
        <v>0</v>
      </c>
      <c r="F180" s="372">
        <f ca="1">OFFSET(INDIRECT(VLOOKUP($H$93,Config!$B$66:$AB$86,7,FALSE)),ROW(F180)-ROW($E$171),COLUMN(F180)-COLUMN($E$171))</f>
        <v>0</v>
      </c>
      <c r="G180" s="372">
        <f ca="1">OFFSET(INDIRECT(VLOOKUP($H$93,Config!$B$66:$AB$86,7,FALSE)),ROW(G180)-ROW($E$171),COLUMN(G180)-COLUMN($E$171))</f>
        <v>0</v>
      </c>
      <c r="H180" s="372">
        <f ca="1">OFFSET(INDIRECT(VLOOKUP($H$93,Config!$B$66:$AB$86,7,FALSE)),ROW(H180)-ROW($E$171),COLUMN(H180)-COLUMN($E$171))</f>
        <v>0</v>
      </c>
      <c r="I180" s="372">
        <f ca="1">OFFSET(INDIRECT(VLOOKUP($H$93,Config!$B$66:$AB$86,7,FALSE)),ROW(I180)-ROW($E$171),COLUMN(I180)-COLUMN($E$171))</f>
        <v>0</v>
      </c>
      <c r="J180" s="372">
        <f ca="1">OFFSET(INDIRECT(VLOOKUP($H$93,Config!$B$66:$AB$86,7,FALSE)),ROW(J180)-ROW($E$171),COLUMN(J180)-COLUMN($E$171))</f>
        <v>0</v>
      </c>
      <c r="K180" s="372">
        <f ca="1">OFFSET(INDIRECT(VLOOKUP($H$93,Config!$B$66:$AB$86,7,FALSE)),ROW(K180)-ROW($E$171),COLUMN(K180)-COLUMN($E$171))</f>
        <v>0</v>
      </c>
      <c r="L180" s="372">
        <f ca="1">OFFSET(INDIRECT(VLOOKUP($H$93,Config!$B$66:$AB$86,7,FALSE)),ROW(L180)-ROW($E$171),COLUMN(L180)-COLUMN($E$171))</f>
        <v>0</v>
      </c>
      <c r="M180" s="372">
        <f ca="1">OFFSET(INDIRECT(VLOOKUP($H$93,Config!$B$66:$AB$86,7,FALSE)),ROW(M180)-ROW($E$171),COLUMN(M180)-COLUMN($E$171))</f>
        <v>0</v>
      </c>
      <c r="N180" s="372">
        <f ca="1">OFFSET(INDIRECT(VLOOKUP($H$93,Config!$B$66:$AB$86,7,FALSE)),ROW(N180)-ROW($E$171),COLUMN(N180)-COLUMN($E$171))</f>
        <v>0</v>
      </c>
      <c r="O180" s="372">
        <f t="shared" ca="1" si="45"/>
        <v>0</v>
      </c>
      <c r="P180" s="372">
        <f t="shared" ca="1" si="46"/>
        <v>0</v>
      </c>
    </row>
    <row r="181" spans="2:16" x14ac:dyDescent="0.2">
      <c r="B181" s="474"/>
      <c r="C181" s="516" t="str">
        <f>'Financial Summary &amp; Reporting'!B53</f>
        <v>N/A</v>
      </c>
      <c r="D181" s="456"/>
      <c r="E181" s="372">
        <f ca="1">OFFSET(INDIRECT(VLOOKUP($H$93,Config!$B$66:$AB$86,7,FALSE)),ROW(E181)-ROW($E$171),COLUMN(E181)-COLUMN($E$171))</f>
        <v>0</v>
      </c>
      <c r="F181" s="372">
        <f ca="1">OFFSET(INDIRECT(VLOOKUP($H$93,Config!$B$66:$AB$86,7,FALSE)),ROW(F181)-ROW($E$171),COLUMN(F181)-COLUMN($E$171))</f>
        <v>0</v>
      </c>
      <c r="G181" s="372">
        <f ca="1">OFFSET(INDIRECT(VLOOKUP($H$93,Config!$B$66:$AB$86,7,FALSE)),ROW(G181)-ROW($E$171),COLUMN(G181)-COLUMN($E$171))</f>
        <v>0</v>
      </c>
      <c r="H181" s="372">
        <f ca="1">OFFSET(INDIRECT(VLOOKUP($H$93,Config!$B$66:$AB$86,7,FALSE)),ROW(H181)-ROW($E$171),COLUMN(H181)-COLUMN($E$171))</f>
        <v>0</v>
      </c>
      <c r="I181" s="372">
        <f ca="1">OFFSET(INDIRECT(VLOOKUP($H$93,Config!$B$66:$AB$86,7,FALSE)),ROW(I181)-ROW($E$171),COLUMN(I181)-COLUMN($E$171))</f>
        <v>0</v>
      </c>
      <c r="J181" s="372">
        <f ca="1">OFFSET(INDIRECT(VLOOKUP($H$93,Config!$B$66:$AB$86,7,FALSE)),ROW(J181)-ROW($E$171),COLUMN(J181)-COLUMN($E$171))</f>
        <v>0</v>
      </c>
      <c r="K181" s="372">
        <f ca="1">OFFSET(INDIRECT(VLOOKUP($H$93,Config!$B$66:$AB$86,7,FALSE)),ROW(K181)-ROW($E$171),COLUMN(K181)-COLUMN($E$171))</f>
        <v>0</v>
      </c>
      <c r="L181" s="372">
        <f ca="1">OFFSET(INDIRECT(VLOOKUP($H$93,Config!$B$66:$AB$86,7,FALSE)),ROW(L181)-ROW($E$171),COLUMN(L181)-COLUMN($E$171))</f>
        <v>0</v>
      </c>
      <c r="M181" s="372">
        <f ca="1">OFFSET(INDIRECT(VLOOKUP($H$93,Config!$B$66:$AB$86,7,FALSE)),ROW(M181)-ROW($E$171),COLUMN(M181)-COLUMN($E$171))</f>
        <v>0</v>
      </c>
      <c r="N181" s="372">
        <f ca="1">OFFSET(INDIRECT(VLOOKUP($H$93,Config!$B$66:$AB$86,7,FALSE)),ROW(N181)-ROW($E$171),COLUMN(N181)-COLUMN($E$171))</f>
        <v>0</v>
      </c>
      <c r="O181" s="372">
        <f t="shared" ca="1" si="45"/>
        <v>0</v>
      </c>
      <c r="P181" s="372">
        <f t="shared" ca="1" si="46"/>
        <v>0</v>
      </c>
    </row>
    <row r="182" spans="2:16" x14ac:dyDescent="0.2">
      <c r="B182" s="474"/>
      <c r="C182" s="516" t="str">
        <f>'Financial Summary &amp; Reporting'!B54</f>
        <v>N/A</v>
      </c>
      <c r="D182" s="456"/>
      <c r="E182" s="372">
        <f ca="1">OFFSET(INDIRECT(VLOOKUP($H$93,Config!$B$66:$AB$86,7,FALSE)),ROW(E182)-ROW($E$171),COLUMN(E182)-COLUMN($E$171))</f>
        <v>0</v>
      </c>
      <c r="F182" s="372">
        <f ca="1">OFFSET(INDIRECT(VLOOKUP($H$93,Config!$B$66:$AB$86,7,FALSE)),ROW(F182)-ROW($E$171),COLUMN(F182)-COLUMN($E$171))</f>
        <v>0</v>
      </c>
      <c r="G182" s="372">
        <f ca="1">OFFSET(INDIRECT(VLOOKUP($H$93,Config!$B$66:$AB$86,7,FALSE)),ROW(G182)-ROW($E$171),COLUMN(G182)-COLUMN($E$171))</f>
        <v>0</v>
      </c>
      <c r="H182" s="372">
        <f ca="1">OFFSET(INDIRECT(VLOOKUP($H$93,Config!$B$66:$AB$86,7,FALSE)),ROW(H182)-ROW($E$171),COLUMN(H182)-COLUMN($E$171))</f>
        <v>0</v>
      </c>
      <c r="I182" s="372">
        <f ca="1">OFFSET(INDIRECT(VLOOKUP($H$93,Config!$B$66:$AB$86,7,FALSE)),ROW(I182)-ROW($E$171),COLUMN(I182)-COLUMN($E$171))</f>
        <v>0</v>
      </c>
      <c r="J182" s="372">
        <f ca="1">OFFSET(INDIRECT(VLOOKUP($H$93,Config!$B$66:$AB$86,7,FALSE)),ROW(J182)-ROW($E$171),COLUMN(J182)-COLUMN($E$171))</f>
        <v>0</v>
      </c>
      <c r="K182" s="372">
        <f ca="1">OFFSET(INDIRECT(VLOOKUP($H$93,Config!$B$66:$AB$86,7,FALSE)),ROW(K182)-ROW($E$171),COLUMN(K182)-COLUMN($E$171))</f>
        <v>0</v>
      </c>
      <c r="L182" s="372">
        <f ca="1">OFFSET(INDIRECT(VLOOKUP($H$93,Config!$B$66:$AB$86,7,FALSE)),ROW(L182)-ROW($E$171),COLUMN(L182)-COLUMN($E$171))</f>
        <v>0</v>
      </c>
      <c r="M182" s="372">
        <f ca="1">OFFSET(INDIRECT(VLOOKUP($H$93,Config!$B$66:$AB$86,7,FALSE)),ROW(M182)-ROW($E$171),COLUMN(M182)-COLUMN($E$171))</f>
        <v>0</v>
      </c>
      <c r="N182" s="372">
        <f ca="1">OFFSET(INDIRECT(VLOOKUP($H$93,Config!$B$66:$AB$86,7,FALSE)),ROW(N182)-ROW($E$171),COLUMN(N182)-COLUMN($E$171))</f>
        <v>0</v>
      </c>
      <c r="O182" s="372">
        <f t="shared" ca="1" si="45"/>
        <v>0</v>
      </c>
      <c r="P182" s="372">
        <f t="shared" ca="1" si="46"/>
        <v>0</v>
      </c>
    </row>
    <row r="183" spans="2:16" x14ac:dyDescent="0.2">
      <c r="B183" s="474"/>
      <c r="C183" s="516" t="str">
        <f>'Financial Summary &amp; Reporting'!B55</f>
        <v>N/A</v>
      </c>
      <c r="D183" s="456"/>
      <c r="E183" s="372">
        <f ca="1">OFFSET(INDIRECT(VLOOKUP($H$93,Config!$B$66:$AB$86,7,FALSE)),ROW(E183)-ROW($E$171),COLUMN(E183)-COLUMN($E$171))</f>
        <v>0</v>
      </c>
      <c r="F183" s="372">
        <f ca="1">OFFSET(INDIRECT(VLOOKUP($H$93,Config!$B$66:$AB$86,7,FALSE)),ROW(F183)-ROW($E$171),COLUMN(F183)-COLUMN($E$171))</f>
        <v>0</v>
      </c>
      <c r="G183" s="372">
        <f ca="1">OFFSET(INDIRECT(VLOOKUP($H$93,Config!$B$66:$AB$86,7,FALSE)),ROW(G183)-ROW($E$171),COLUMN(G183)-COLUMN($E$171))</f>
        <v>0</v>
      </c>
      <c r="H183" s="372">
        <f ca="1">OFFSET(INDIRECT(VLOOKUP($H$93,Config!$B$66:$AB$86,7,FALSE)),ROW(H183)-ROW($E$171),COLUMN(H183)-COLUMN($E$171))</f>
        <v>0</v>
      </c>
      <c r="I183" s="372">
        <f ca="1">OFFSET(INDIRECT(VLOOKUP($H$93,Config!$B$66:$AB$86,7,FALSE)),ROW(I183)-ROW($E$171),COLUMN(I183)-COLUMN($E$171))</f>
        <v>0</v>
      </c>
      <c r="J183" s="372">
        <f ca="1">OFFSET(INDIRECT(VLOOKUP($H$93,Config!$B$66:$AB$86,7,FALSE)),ROW(J183)-ROW($E$171),COLUMN(J183)-COLUMN($E$171))</f>
        <v>0</v>
      </c>
      <c r="K183" s="372">
        <f ca="1">OFFSET(INDIRECT(VLOOKUP($H$93,Config!$B$66:$AB$86,7,FALSE)),ROW(K183)-ROW($E$171),COLUMN(K183)-COLUMN($E$171))</f>
        <v>0</v>
      </c>
      <c r="L183" s="372">
        <f ca="1">OFFSET(INDIRECT(VLOOKUP($H$93,Config!$B$66:$AB$86,7,FALSE)),ROW(L183)-ROW($E$171),COLUMN(L183)-COLUMN($E$171))</f>
        <v>0</v>
      </c>
      <c r="M183" s="372">
        <f ca="1">OFFSET(INDIRECT(VLOOKUP($H$93,Config!$B$66:$AB$86,7,FALSE)),ROW(M183)-ROW($E$171),COLUMN(M183)-COLUMN($E$171))</f>
        <v>0</v>
      </c>
      <c r="N183" s="372">
        <f ca="1">OFFSET(INDIRECT(VLOOKUP($H$93,Config!$B$66:$AB$86,7,FALSE)),ROW(N183)-ROW($E$171),COLUMN(N183)-COLUMN($E$171))</f>
        <v>0</v>
      </c>
      <c r="O183" s="372">
        <f t="shared" ca="1" si="45"/>
        <v>0</v>
      </c>
      <c r="P183" s="372">
        <f t="shared" ca="1" si="46"/>
        <v>0</v>
      </c>
    </row>
    <row r="184" spans="2:16" x14ac:dyDescent="0.2">
      <c r="B184" s="474"/>
      <c r="C184" s="516" t="str">
        <f>'Financial Summary &amp; Reporting'!B56</f>
        <v>N/A</v>
      </c>
      <c r="D184" s="456"/>
      <c r="E184" s="372">
        <f ca="1">OFFSET(INDIRECT(VLOOKUP($H$93,Config!$B$66:$AB$86,7,FALSE)),ROW(E184)-ROW($E$171),COLUMN(E184)-COLUMN($E$171))</f>
        <v>0</v>
      </c>
      <c r="F184" s="372">
        <f ca="1">OFFSET(INDIRECT(VLOOKUP($H$93,Config!$B$66:$AB$86,7,FALSE)),ROW(F184)-ROW($E$171),COLUMN(F184)-COLUMN($E$171))</f>
        <v>0</v>
      </c>
      <c r="G184" s="372">
        <f ca="1">OFFSET(INDIRECT(VLOOKUP($H$93,Config!$B$66:$AB$86,7,FALSE)),ROW(G184)-ROW($E$171),COLUMN(G184)-COLUMN($E$171))</f>
        <v>0</v>
      </c>
      <c r="H184" s="372">
        <f ca="1">OFFSET(INDIRECT(VLOOKUP($H$93,Config!$B$66:$AB$86,7,FALSE)),ROW(H184)-ROW($E$171),COLUMN(H184)-COLUMN($E$171))</f>
        <v>0</v>
      </c>
      <c r="I184" s="372">
        <f ca="1">OFFSET(INDIRECT(VLOOKUP($H$93,Config!$B$66:$AB$86,7,FALSE)),ROW(I184)-ROW($E$171),COLUMN(I184)-COLUMN($E$171))</f>
        <v>0</v>
      </c>
      <c r="J184" s="372">
        <f ca="1">OFFSET(INDIRECT(VLOOKUP($H$93,Config!$B$66:$AB$86,7,FALSE)),ROW(J184)-ROW($E$171),COLUMN(J184)-COLUMN($E$171))</f>
        <v>0</v>
      </c>
      <c r="K184" s="372">
        <f ca="1">OFFSET(INDIRECT(VLOOKUP($H$93,Config!$B$66:$AB$86,7,FALSE)),ROW(K184)-ROW($E$171),COLUMN(K184)-COLUMN($E$171))</f>
        <v>0</v>
      </c>
      <c r="L184" s="372">
        <f ca="1">OFFSET(INDIRECT(VLOOKUP($H$93,Config!$B$66:$AB$86,7,FALSE)),ROW(L184)-ROW($E$171),COLUMN(L184)-COLUMN($E$171))</f>
        <v>0</v>
      </c>
      <c r="M184" s="372">
        <f ca="1">OFFSET(INDIRECT(VLOOKUP($H$93,Config!$B$66:$AB$86,7,FALSE)),ROW(M184)-ROW($E$171),COLUMN(M184)-COLUMN($E$171))</f>
        <v>0</v>
      </c>
      <c r="N184" s="372">
        <f ca="1">OFFSET(INDIRECT(VLOOKUP($H$93,Config!$B$66:$AB$86,7,FALSE)),ROW(N184)-ROW($E$171),COLUMN(N184)-COLUMN($E$171))</f>
        <v>0</v>
      </c>
      <c r="O184" s="372">
        <f t="shared" ca="1" si="45"/>
        <v>0</v>
      </c>
      <c r="P184" s="372">
        <f t="shared" ca="1" si="46"/>
        <v>0</v>
      </c>
    </row>
    <row r="185" spans="2:16" x14ac:dyDescent="0.2">
      <c r="B185" s="474"/>
      <c r="C185" s="516" t="str">
        <f>'Financial Summary &amp; Reporting'!B57</f>
        <v>N/A</v>
      </c>
      <c r="D185" s="456"/>
      <c r="E185" s="372">
        <f ca="1">OFFSET(INDIRECT(VLOOKUP($H$93,Config!$B$66:$AB$86,7,FALSE)),ROW(E185)-ROW($E$171),COLUMN(E185)-COLUMN($E$171))</f>
        <v>0</v>
      </c>
      <c r="F185" s="372">
        <f ca="1">OFFSET(INDIRECT(VLOOKUP($H$93,Config!$B$66:$AB$86,7,FALSE)),ROW(F185)-ROW($E$171),COLUMN(F185)-COLUMN($E$171))</f>
        <v>0</v>
      </c>
      <c r="G185" s="372">
        <f ca="1">OFFSET(INDIRECT(VLOOKUP($H$93,Config!$B$66:$AB$86,7,FALSE)),ROW(G185)-ROW($E$171),COLUMN(G185)-COLUMN($E$171))</f>
        <v>0</v>
      </c>
      <c r="H185" s="372">
        <f ca="1">OFFSET(INDIRECT(VLOOKUP($H$93,Config!$B$66:$AB$86,7,FALSE)),ROW(H185)-ROW($E$171),COLUMN(H185)-COLUMN($E$171))</f>
        <v>0</v>
      </c>
      <c r="I185" s="372">
        <f ca="1">OFFSET(INDIRECT(VLOOKUP($H$93,Config!$B$66:$AB$86,7,FALSE)),ROW(I185)-ROW($E$171),COLUMN(I185)-COLUMN($E$171))</f>
        <v>0</v>
      </c>
      <c r="J185" s="372">
        <f ca="1">OFFSET(INDIRECT(VLOOKUP($H$93,Config!$B$66:$AB$86,7,FALSE)),ROW(J185)-ROW($E$171),COLUMN(J185)-COLUMN($E$171))</f>
        <v>0</v>
      </c>
      <c r="K185" s="372">
        <f ca="1">OFFSET(INDIRECT(VLOOKUP($H$93,Config!$B$66:$AB$86,7,FALSE)),ROW(K185)-ROW($E$171),COLUMN(K185)-COLUMN($E$171))</f>
        <v>0</v>
      </c>
      <c r="L185" s="372">
        <f ca="1">OFFSET(INDIRECT(VLOOKUP($H$93,Config!$B$66:$AB$86,7,FALSE)),ROW(L185)-ROW($E$171),COLUMN(L185)-COLUMN($E$171))</f>
        <v>0</v>
      </c>
      <c r="M185" s="372">
        <f ca="1">OFFSET(INDIRECT(VLOOKUP($H$93,Config!$B$66:$AB$86,7,FALSE)),ROW(M185)-ROW($E$171),COLUMN(M185)-COLUMN($E$171))</f>
        <v>0</v>
      </c>
      <c r="N185" s="372">
        <f ca="1">OFFSET(INDIRECT(VLOOKUP($H$93,Config!$B$66:$AB$86,7,FALSE)),ROW(N185)-ROW($E$171),COLUMN(N185)-COLUMN($E$171))</f>
        <v>0</v>
      </c>
      <c r="O185" s="372">
        <f t="shared" ca="1" si="45"/>
        <v>0</v>
      </c>
      <c r="P185" s="372">
        <f t="shared" ca="1" si="46"/>
        <v>0</v>
      </c>
    </row>
    <row r="186" spans="2:16" x14ac:dyDescent="0.2">
      <c r="B186" s="474"/>
      <c r="C186" s="516" t="str">
        <f>'Financial Summary &amp; Reporting'!B58</f>
        <v>N/A</v>
      </c>
      <c r="D186" s="456"/>
      <c r="E186" s="372">
        <f ca="1">OFFSET(INDIRECT(VLOOKUP($H$93,Config!$B$66:$AB$86,7,FALSE)),ROW(E186)-ROW($E$171),COLUMN(E186)-COLUMN($E$171))</f>
        <v>0</v>
      </c>
      <c r="F186" s="372">
        <f ca="1">OFFSET(INDIRECT(VLOOKUP($H$93,Config!$B$66:$AB$86,7,FALSE)),ROW(F186)-ROW($E$171),COLUMN(F186)-COLUMN($E$171))</f>
        <v>0</v>
      </c>
      <c r="G186" s="372">
        <f ca="1">OFFSET(INDIRECT(VLOOKUP($H$93,Config!$B$66:$AB$86,7,FALSE)),ROW(G186)-ROW($E$171),COLUMN(G186)-COLUMN($E$171))</f>
        <v>0</v>
      </c>
      <c r="H186" s="372">
        <f ca="1">OFFSET(INDIRECT(VLOOKUP($H$93,Config!$B$66:$AB$86,7,FALSE)),ROW(H186)-ROW($E$171),COLUMN(H186)-COLUMN($E$171))</f>
        <v>0</v>
      </c>
      <c r="I186" s="372">
        <f ca="1">OFFSET(INDIRECT(VLOOKUP($H$93,Config!$B$66:$AB$86,7,FALSE)),ROW(I186)-ROW($E$171),COLUMN(I186)-COLUMN($E$171))</f>
        <v>0</v>
      </c>
      <c r="J186" s="372">
        <f ca="1">OFFSET(INDIRECT(VLOOKUP($H$93,Config!$B$66:$AB$86,7,FALSE)),ROW(J186)-ROW($E$171),COLUMN(J186)-COLUMN($E$171))</f>
        <v>0</v>
      </c>
      <c r="K186" s="372">
        <f ca="1">OFFSET(INDIRECT(VLOOKUP($H$93,Config!$B$66:$AB$86,7,FALSE)),ROW(K186)-ROW($E$171),COLUMN(K186)-COLUMN($E$171))</f>
        <v>0</v>
      </c>
      <c r="L186" s="372">
        <f ca="1">OFFSET(INDIRECT(VLOOKUP($H$93,Config!$B$66:$AB$86,7,FALSE)),ROW(L186)-ROW($E$171),COLUMN(L186)-COLUMN($E$171))</f>
        <v>0</v>
      </c>
      <c r="M186" s="372">
        <f ca="1">OFFSET(INDIRECT(VLOOKUP($H$93,Config!$B$66:$AB$86,7,FALSE)),ROW(M186)-ROW($E$171),COLUMN(M186)-COLUMN($E$171))</f>
        <v>0</v>
      </c>
      <c r="N186" s="372">
        <f ca="1">OFFSET(INDIRECT(VLOOKUP($H$93,Config!$B$66:$AB$86,7,FALSE)),ROW(N186)-ROW($E$171),COLUMN(N186)-COLUMN($E$171))</f>
        <v>0</v>
      </c>
      <c r="O186" s="372">
        <f t="shared" ca="1" si="45"/>
        <v>0</v>
      </c>
      <c r="P186" s="372">
        <f t="shared" ca="1" si="46"/>
        <v>0</v>
      </c>
    </row>
    <row r="187" spans="2:16" x14ac:dyDescent="0.2">
      <c r="B187" s="474"/>
      <c r="C187" s="516" t="str">
        <f>'Financial Summary &amp; Reporting'!B59</f>
        <v>N/A</v>
      </c>
      <c r="D187" s="456"/>
      <c r="E187" s="372">
        <f ca="1">OFFSET(INDIRECT(VLOOKUP($H$93,Config!$B$66:$AB$86,7,FALSE)),ROW(E187)-ROW($E$171),COLUMN(E187)-COLUMN($E$171))</f>
        <v>0</v>
      </c>
      <c r="F187" s="372">
        <f ca="1">OFFSET(INDIRECT(VLOOKUP($H$93,Config!$B$66:$AB$86,7,FALSE)),ROW(F187)-ROW($E$171),COLUMN(F187)-COLUMN($E$171))</f>
        <v>0</v>
      </c>
      <c r="G187" s="372">
        <f ca="1">OFFSET(INDIRECT(VLOOKUP($H$93,Config!$B$66:$AB$86,7,FALSE)),ROW(G187)-ROW($E$171),COLUMN(G187)-COLUMN($E$171))</f>
        <v>0</v>
      </c>
      <c r="H187" s="372">
        <f ca="1">OFFSET(INDIRECT(VLOOKUP($H$93,Config!$B$66:$AB$86,7,FALSE)),ROW(H187)-ROW($E$171),COLUMN(H187)-COLUMN($E$171))</f>
        <v>0</v>
      </c>
      <c r="I187" s="372">
        <f ca="1">OFFSET(INDIRECT(VLOOKUP($H$93,Config!$B$66:$AB$86,7,FALSE)),ROW(I187)-ROW($E$171),COLUMN(I187)-COLUMN($E$171))</f>
        <v>0</v>
      </c>
      <c r="J187" s="372">
        <f ca="1">OFFSET(INDIRECT(VLOOKUP($H$93,Config!$B$66:$AB$86,7,FALSE)),ROW(J187)-ROW($E$171),COLUMN(J187)-COLUMN($E$171))</f>
        <v>0</v>
      </c>
      <c r="K187" s="372">
        <f ca="1">OFFSET(INDIRECT(VLOOKUP($H$93,Config!$B$66:$AB$86,7,FALSE)),ROW(K187)-ROW($E$171),COLUMN(K187)-COLUMN($E$171))</f>
        <v>0</v>
      </c>
      <c r="L187" s="372">
        <f ca="1">OFFSET(INDIRECT(VLOOKUP($H$93,Config!$B$66:$AB$86,7,FALSE)),ROW(L187)-ROW($E$171),COLUMN(L187)-COLUMN($E$171))</f>
        <v>0</v>
      </c>
      <c r="M187" s="372">
        <f ca="1">OFFSET(INDIRECT(VLOOKUP($H$93,Config!$B$66:$AB$86,7,FALSE)),ROW(M187)-ROW($E$171),COLUMN(M187)-COLUMN($E$171))</f>
        <v>0</v>
      </c>
      <c r="N187" s="372">
        <f ca="1">OFFSET(INDIRECT(VLOOKUP($H$93,Config!$B$66:$AB$86,7,FALSE)),ROW(N187)-ROW($E$171),COLUMN(N187)-COLUMN($E$171))</f>
        <v>0</v>
      </c>
      <c r="O187" s="372">
        <f t="shared" ca="1" si="45"/>
        <v>0</v>
      </c>
      <c r="P187" s="372">
        <f t="shared" ca="1" si="46"/>
        <v>0</v>
      </c>
    </row>
    <row r="188" spans="2:16" x14ac:dyDescent="0.2">
      <c r="B188" s="474"/>
      <c r="C188" s="515" t="str">
        <f>'Financial Summary &amp; Reporting'!B60</f>
        <v>N/A</v>
      </c>
      <c r="D188" s="456"/>
      <c r="E188" s="372">
        <f ca="1">OFFSET(INDIRECT(VLOOKUP($H$93,Config!$B$66:$AB$86,7,FALSE)),ROW(E188)-ROW($E$171),COLUMN(E188)-COLUMN($E$171))</f>
        <v>0</v>
      </c>
      <c r="F188" s="372">
        <f ca="1">OFFSET(INDIRECT(VLOOKUP($H$93,Config!$B$66:$AB$86,7,FALSE)),ROW(F188)-ROW($E$171),COLUMN(F188)-COLUMN($E$171))</f>
        <v>0</v>
      </c>
      <c r="G188" s="372">
        <f ca="1">OFFSET(INDIRECT(VLOOKUP($H$93,Config!$B$66:$AB$86,7,FALSE)),ROW(G188)-ROW($E$171),COLUMN(G188)-COLUMN($E$171))</f>
        <v>0</v>
      </c>
      <c r="H188" s="372">
        <f ca="1">OFFSET(INDIRECT(VLOOKUP($H$93,Config!$B$66:$AB$86,7,FALSE)),ROW(H188)-ROW($E$171),COLUMN(H188)-COLUMN($E$171))</f>
        <v>0</v>
      </c>
      <c r="I188" s="372">
        <f ca="1">OFFSET(INDIRECT(VLOOKUP($H$93,Config!$B$66:$AB$86,7,FALSE)),ROW(I188)-ROW($E$171),COLUMN(I188)-COLUMN($E$171))</f>
        <v>0</v>
      </c>
      <c r="J188" s="372">
        <f ca="1">OFFSET(INDIRECT(VLOOKUP($H$93,Config!$B$66:$AB$86,7,FALSE)),ROW(J188)-ROW($E$171),COLUMN(J188)-COLUMN($E$171))</f>
        <v>0</v>
      </c>
      <c r="K188" s="372">
        <f ca="1">OFFSET(INDIRECT(VLOOKUP($H$93,Config!$B$66:$AB$86,7,FALSE)),ROW(K188)-ROW($E$171),COLUMN(K188)-COLUMN($E$171))</f>
        <v>0</v>
      </c>
      <c r="L188" s="372">
        <f ca="1">OFFSET(INDIRECT(VLOOKUP($H$93,Config!$B$66:$AB$86,7,FALSE)),ROW(L188)-ROW($E$171),COLUMN(L188)-COLUMN($E$171))</f>
        <v>0</v>
      </c>
      <c r="M188" s="372">
        <f ca="1">OFFSET(INDIRECT(VLOOKUP($H$93,Config!$B$66:$AB$86,7,FALSE)),ROW(M188)-ROW($E$171),COLUMN(M188)-COLUMN($E$171))</f>
        <v>0</v>
      </c>
      <c r="N188" s="372">
        <f ca="1">OFFSET(INDIRECT(VLOOKUP($H$93,Config!$B$66:$AB$86,7,FALSE)),ROW(N188)-ROW($E$171),COLUMN(N188)-COLUMN($E$171))</f>
        <v>0</v>
      </c>
      <c r="O188" s="372">
        <f t="shared" ca="1" si="45"/>
        <v>0</v>
      </c>
      <c r="P188" s="372">
        <f t="shared" ca="1" si="46"/>
        <v>0</v>
      </c>
    </row>
    <row r="189" spans="2:16" x14ac:dyDescent="0.2">
      <c r="B189" s="474"/>
      <c r="C189" s="515" t="str">
        <f>'Financial Summary &amp; Reporting'!B61</f>
        <v>N/A</v>
      </c>
      <c r="D189" s="456"/>
      <c r="E189" s="372">
        <f ca="1">OFFSET(INDIRECT(VLOOKUP($H$93,Config!$B$66:$AB$86,7,FALSE)),ROW(E189)-ROW($E$171),COLUMN(E189)-COLUMN($E$171))</f>
        <v>0</v>
      </c>
      <c r="F189" s="372">
        <f ca="1">OFFSET(INDIRECT(VLOOKUP($H$93,Config!$B$66:$AB$86,7,FALSE)),ROW(F189)-ROW($E$171),COLUMN(F189)-COLUMN($E$171))</f>
        <v>0</v>
      </c>
      <c r="G189" s="372">
        <f ca="1">OFFSET(INDIRECT(VLOOKUP($H$93,Config!$B$66:$AB$86,7,FALSE)),ROW(G189)-ROW($E$171),COLUMN(G189)-COLUMN($E$171))</f>
        <v>0</v>
      </c>
      <c r="H189" s="372">
        <f ca="1">OFFSET(INDIRECT(VLOOKUP($H$93,Config!$B$66:$AB$86,7,FALSE)),ROW(H189)-ROW($E$171),COLUMN(H189)-COLUMN($E$171))</f>
        <v>0</v>
      </c>
      <c r="I189" s="372">
        <f ca="1">OFFSET(INDIRECT(VLOOKUP($H$93,Config!$B$66:$AB$86,7,FALSE)),ROW(I189)-ROW($E$171),COLUMN(I189)-COLUMN($E$171))</f>
        <v>0</v>
      </c>
      <c r="J189" s="372">
        <f ca="1">OFFSET(INDIRECT(VLOOKUP($H$93,Config!$B$66:$AB$86,7,FALSE)),ROW(J189)-ROW($E$171),COLUMN(J189)-COLUMN($E$171))</f>
        <v>0</v>
      </c>
      <c r="K189" s="372">
        <f ca="1">OFFSET(INDIRECT(VLOOKUP($H$93,Config!$B$66:$AB$86,7,FALSE)),ROW(K189)-ROW($E$171),COLUMN(K189)-COLUMN($E$171))</f>
        <v>0</v>
      </c>
      <c r="L189" s="372">
        <f ca="1">OFFSET(INDIRECT(VLOOKUP($H$93,Config!$B$66:$AB$86,7,FALSE)),ROW(L189)-ROW($E$171),COLUMN(L189)-COLUMN($E$171))</f>
        <v>0</v>
      </c>
      <c r="M189" s="372">
        <f ca="1">OFFSET(INDIRECT(VLOOKUP($H$93,Config!$B$66:$AB$86,7,FALSE)),ROW(M189)-ROW($E$171),COLUMN(M189)-COLUMN($E$171))</f>
        <v>0</v>
      </c>
      <c r="N189" s="372">
        <f ca="1">OFFSET(INDIRECT(VLOOKUP($H$93,Config!$B$66:$AB$86,7,FALSE)),ROW(N189)-ROW($E$171),COLUMN(N189)-COLUMN($E$171))</f>
        <v>0</v>
      </c>
      <c r="O189" s="372">
        <f t="shared" ca="1" si="45"/>
        <v>0</v>
      </c>
      <c r="P189" s="372">
        <f t="shared" ca="1" si="46"/>
        <v>0</v>
      </c>
    </row>
    <row r="190" spans="2:16" x14ac:dyDescent="0.2">
      <c r="B190" s="474"/>
      <c r="C190" s="515" t="str">
        <f>'Financial Summary &amp; Reporting'!B62</f>
        <v>N/A</v>
      </c>
      <c r="D190" s="456"/>
      <c r="E190" s="372">
        <f ca="1">OFFSET(INDIRECT(VLOOKUP($H$93,Config!$B$66:$AB$86,7,FALSE)),ROW(E190)-ROW($E$171),COLUMN(E190)-COLUMN($E$171))</f>
        <v>0</v>
      </c>
      <c r="F190" s="372">
        <f ca="1">OFFSET(INDIRECT(VLOOKUP($H$93,Config!$B$66:$AB$86,7,FALSE)),ROW(F190)-ROW($E$171),COLUMN(F190)-COLUMN($E$171))</f>
        <v>0</v>
      </c>
      <c r="G190" s="372">
        <f ca="1">OFFSET(INDIRECT(VLOOKUP($H$93,Config!$B$66:$AB$86,7,FALSE)),ROW(G190)-ROW($E$171),COLUMN(G190)-COLUMN($E$171))</f>
        <v>0</v>
      </c>
      <c r="H190" s="372">
        <f ca="1">OFFSET(INDIRECT(VLOOKUP($H$93,Config!$B$66:$AB$86,7,FALSE)),ROW(H190)-ROW($E$171),COLUMN(H190)-COLUMN($E$171))</f>
        <v>0</v>
      </c>
      <c r="I190" s="372">
        <f ca="1">OFFSET(INDIRECT(VLOOKUP($H$93,Config!$B$66:$AB$86,7,FALSE)),ROW(I190)-ROW($E$171),COLUMN(I190)-COLUMN($E$171))</f>
        <v>0</v>
      </c>
      <c r="J190" s="372">
        <f ca="1">OFFSET(INDIRECT(VLOOKUP($H$93,Config!$B$66:$AB$86,7,FALSE)),ROW(J190)-ROW($E$171),COLUMN(J190)-COLUMN($E$171))</f>
        <v>0</v>
      </c>
      <c r="K190" s="372">
        <f ca="1">OFFSET(INDIRECT(VLOOKUP($H$93,Config!$B$66:$AB$86,7,FALSE)),ROW(K190)-ROW($E$171),COLUMN(K190)-COLUMN($E$171))</f>
        <v>0</v>
      </c>
      <c r="L190" s="372">
        <f ca="1">OFFSET(INDIRECT(VLOOKUP($H$93,Config!$B$66:$AB$86,7,FALSE)),ROW(L190)-ROW($E$171),COLUMN(L190)-COLUMN($E$171))</f>
        <v>0</v>
      </c>
      <c r="M190" s="372">
        <f ca="1">OFFSET(INDIRECT(VLOOKUP($H$93,Config!$B$66:$AB$86,7,FALSE)),ROW(M190)-ROW($E$171),COLUMN(M190)-COLUMN($E$171))</f>
        <v>0</v>
      </c>
      <c r="N190" s="372">
        <f ca="1">OFFSET(INDIRECT(VLOOKUP($H$93,Config!$B$66:$AB$86,7,FALSE)),ROW(N190)-ROW($E$171),COLUMN(N190)-COLUMN($E$171))</f>
        <v>0</v>
      </c>
      <c r="O190" s="372">
        <f t="shared" ca="1" si="45"/>
        <v>0</v>
      </c>
      <c r="P190" s="372">
        <f t="shared" ca="1" si="46"/>
        <v>0</v>
      </c>
    </row>
    <row r="191" spans="2:16" x14ac:dyDescent="0.2">
      <c r="B191" s="474"/>
      <c r="C191" s="872" t="s">
        <v>38</v>
      </c>
      <c r="D191" s="872"/>
      <c r="E191" s="384">
        <f t="shared" ref="E191:N191" ca="1" si="47">SUM(E171:E190)</f>
        <v>0</v>
      </c>
      <c r="F191" s="384">
        <f t="shared" ca="1" si="47"/>
        <v>0</v>
      </c>
      <c r="G191" s="384">
        <f t="shared" ca="1" si="47"/>
        <v>0</v>
      </c>
      <c r="H191" s="384">
        <f t="shared" ca="1" si="47"/>
        <v>0</v>
      </c>
      <c r="I191" s="384">
        <f t="shared" ca="1" si="47"/>
        <v>0</v>
      </c>
      <c r="J191" s="384">
        <f t="shared" ca="1" si="47"/>
        <v>0</v>
      </c>
      <c r="K191" s="384">
        <f t="shared" ca="1" si="47"/>
        <v>0</v>
      </c>
      <c r="L191" s="384">
        <f t="shared" ca="1" si="47"/>
        <v>0</v>
      </c>
      <c r="M191" s="384">
        <f t="shared" ca="1" si="47"/>
        <v>0</v>
      </c>
      <c r="N191" s="384">
        <f t="shared" ca="1" si="47"/>
        <v>0</v>
      </c>
      <c r="O191" s="384">
        <f t="shared" ref="O191" ca="1" si="48">SUM(E191:N191)</f>
        <v>0</v>
      </c>
      <c r="P191" s="384">
        <f t="shared" ref="P191" ca="1" si="49">SUMIF($E$109:$N$109,"Actual",$E191:$N191)</f>
        <v>0</v>
      </c>
    </row>
    <row r="192" spans="2:16" s="448" customFormat="1" ht="14.25" x14ac:dyDescent="0.2"/>
    <row r="193" spans="2:16" s="448" customFormat="1" ht="14.25" x14ac:dyDescent="0.2">
      <c r="O193" s="476"/>
      <c r="P193" s="476"/>
    </row>
    <row r="194" spans="2:16" x14ac:dyDescent="0.2">
      <c r="B194" s="477" t="s">
        <v>256</v>
      </c>
      <c r="C194" s="478"/>
      <c r="D194" s="478"/>
      <c r="E194" s="479" t="str">
        <f t="shared" ref="E194:N194" ca="1" si="50">IF(AND(E170="Actual",F170&lt;&gt;"Actual"),"Latest Actual","")</f>
        <v>Latest Actual</v>
      </c>
      <c r="F194" s="479" t="str">
        <f t="shared" ca="1" si="50"/>
        <v/>
      </c>
      <c r="G194" s="479" t="str">
        <f t="shared" ca="1" si="50"/>
        <v/>
      </c>
      <c r="H194" s="479" t="str">
        <f t="shared" ca="1" si="50"/>
        <v/>
      </c>
      <c r="I194" s="479" t="str">
        <f t="shared" ca="1" si="50"/>
        <v/>
      </c>
      <c r="J194" s="479" t="str">
        <f t="shared" ca="1" si="50"/>
        <v/>
      </c>
      <c r="K194" s="479" t="str">
        <f t="shared" ca="1" si="50"/>
        <v/>
      </c>
      <c r="L194" s="479" t="str">
        <f t="shared" ca="1" si="50"/>
        <v/>
      </c>
      <c r="M194" s="479" t="str">
        <f t="shared" ca="1" si="50"/>
        <v/>
      </c>
      <c r="N194" s="479" t="str">
        <f t="shared" ca="1" si="50"/>
        <v/>
      </c>
      <c r="O194" s="480"/>
      <c r="P194" s="480"/>
    </row>
    <row r="195" spans="2:16" x14ac:dyDescent="0.2">
      <c r="B195" s="478"/>
      <c r="C195" s="873"/>
      <c r="D195" s="873"/>
      <c r="E195" s="366" t="s">
        <v>12</v>
      </c>
      <c r="F195" s="366" t="s">
        <v>14</v>
      </c>
      <c r="G195" s="366" t="s">
        <v>15</v>
      </c>
      <c r="H195" s="366" t="s">
        <v>16</v>
      </c>
      <c r="I195" s="366" t="s">
        <v>17</v>
      </c>
      <c r="J195" s="366" t="s">
        <v>18</v>
      </c>
      <c r="K195" s="366" t="s">
        <v>19</v>
      </c>
      <c r="L195" s="366" t="s">
        <v>29</v>
      </c>
      <c r="M195" s="366" t="s">
        <v>30</v>
      </c>
      <c r="N195" s="366" t="s">
        <v>31</v>
      </c>
      <c r="O195" s="481" t="s">
        <v>1</v>
      </c>
      <c r="P195" s="481" t="s">
        <v>477</v>
      </c>
    </row>
    <row r="196" spans="2:16" x14ac:dyDescent="0.2">
      <c r="B196" s="478"/>
      <c r="C196" s="514" t="str">
        <f>'Financial Summary &amp; Reporting'!B43</f>
        <v>N/A</v>
      </c>
      <c r="D196" s="455"/>
      <c r="E196" s="369">
        <f t="shared" ref="E196:N196" ca="1" si="51">E171-E147</f>
        <v>0</v>
      </c>
      <c r="F196" s="369">
        <f t="shared" ca="1" si="51"/>
        <v>0</v>
      </c>
      <c r="G196" s="369">
        <f t="shared" ca="1" si="51"/>
        <v>0</v>
      </c>
      <c r="H196" s="369">
        <f t="shared" ca="1" si="51"/>
        <v>0</v>
      </c>
      <c r="I196" s="369">
        <f t="shared" ca="1" si="51"/>
        <v>0</v>
      </c>
      <c r="J196" s="369">
        <f t="shared" ca="1" si="51"/>
        <v>0</v>
      </c>
      <c r="K196" s="369">
        <f t="shared" ca="1" si="51"/>
        <v>0</v>
      </c>
      <c r="L196" s="369">
        <f t="shared" ca="1" si="51"/>
        <v>0</v>
      </c>
      <c r="M196" s="369">
        <f t="shared" ca="1" si="51"/>
        <v>0</v>
      </c>
      <c r="N196" s="369">
        <f t="shared" ca="1" si="51"/>
        <v>0</v>
      </c>
      <c r="O196" s="743">
        <f ca="1">SUM(E196:N196)</f>
        <v>0</v>
      </c>
      <c r="P196" s="743">
        <f ca="1">SUMIF($E$109:$N$109,"Actual",$E196:$N196)</f>
        <v>0</v>
      </c>
    </row>
    <row r="197" spans="2:16" x14ac:dyDescent="0.2">
      <c r="B197" s="478"/>
      <c r="C197" s="516" t="str">
        <f>'Financial Summary &amp; Reporting'!B44</f>
        <v>N/A</v>
      </c>
      <c r="D197" s="456"/>
      <c r="E197" s="372">
        <f t="shared" ref="E197:N197" ca="1" si="52">E172-E148</f>
        <v>0</v>
      </c>
      <c r="F197" s="372">
        <f t="shared" ca="1" si="52"/>
        <v>0</v>
      </c>
      <c r="G197" s="372">
        <f t="shared" ca="1" si="52"/>
        <v>0</v>
      </c>
      <c r="H197" s="372">
        <f t="shared" ca="1" si="52"/>
        <v>0</v>
      </c>
      <c r="I197" s="372">
        <f t="shared" ca="1" si="52"/>
        <v>0</v>
      </c>
      <c r="J197" s="372">
        <f t="shared" ca="1" si="52"/>
        <v>0</v>
      </c>
      <c r="K197" s="372">
        <f t="shared" ca="1" si="52"/>
        <v>0</v>
      </c>
      <c r="L197" s="372">
        <f t="shared" ca="1" si="52"/>
        <v>0</v>
      </c>
      <c r="M197" s="372">
        <f t="shared" ca="1" si="52"/>
        <v>0</v>
      </c>
      <c r="N197" s="372">
        <f t="shared" ca="1" si="52"/>
        <v>0</v>
      </c>
      <c r="O197" s="482">
        <f t="shared" ref="O197:O215" ca="1" si="53">SUM(E197:N197)</f>
        <v>0</v>
      </c>
      <c r="P197" s="482">
        <f t="shared" ref="P197:P215" ca="1" si="54">SUMIF($E$109:$N$109,"Actual",$E197:$N197)</f>
        <v>0</v>
      </c>
    </row>
    <row r="198" spans="2:16" x14ac:dyDescent="0.2">
      <c r="B198" s="478"/>
      <c r="C198" s="516" t="str">
        <f>'Financial Summary &amp; Reporting'!B45</f>
        <v>N/A</v>
      </c>
      <c r="D198" s="456"/>
      <c r="E198" s="372">
        <f t="shared" ref="E198:N198" ca="1" si="55">E173-E149</f>
        <v>0</v>
      </c>
      <c r="F198" s="372">
        <f t="shared" ca="1" si="55"/>
        <v>0</v>
      </c>
      <c r="G198" s="372">
        <f t="shared" ca="1" si="55"/>
        <v>0</v>
      </c>
      <c r="H198" s="372">
        <f t="shared" ca="1" si="55"/>
        <v>0</v>
      </c>
      <c r="I198" s="372">
        <f t="shared" ca="1" si="55"/>
        <v>0</v>
      </c>
      <c r="J198" s="372">
        <f t="shared" ca="1" si="55"/>
        <v>0</v>
      </c>
      <c r="K198" s="372">
        <f t="shared" ca="1" si="55"/>
        <v>0</v>
      </c>
      <c r="L198" s="372">
        <f t="shared" ca="1" si="55"/>
        <v>0</v>
      </c>
      <c r="M198" s="372">
        <f t="shared" ca="1" si="55"/>
        <v>0</v>
      </c>
      <c r="N198" s="372">
        <f t="shared" ca="1" si="55"/>
        <v>0</v>
      </c>
      <c r="O198" s="482">
        <f t="shared" ca="1" si="53"/>
        <v>0</v>
      </c>
      <c r="P198" s="482">
        <f t="shared" ca="1" si="54"/>
        <v>0</v>
      </c>
    </row>
    <row r="199" spans="2:16" x14ac:dyDescent="0.2">
      <c r="B199" s="478"/>
      <c r="C199" s="516" t="str">
        <f>'Financial Summary &amp; Reporting'!B46</f>
        <v>N/A</v>
      </c>
      <c r="D199" s="456"/>
      <c r="E199" s="372">
        <f t="shared" ref="E199:N199" ca="1" si="56">E174-E150</f>
        <v>0</v>
      </c>
      <c r="F199" s="372">
        <f t="shared" ca="1" si="56"/>
        <v>0</v>
      </c>
      <c r="G199" s="372">
        <f t="shared" ca="1" si="56"/>
        <v>0</v>
      </c>
      <c r="H199" s="372">
        <f t="shared" ca="1" si="56"/>
        <v>0</v>
      </c>
      <c r="I199" s="372">
        <f t="shared" ca="1" si="56"/>
        <v>0</v>
      </c>
      <c r="J199" s="372">
        <f t="shared" ca="1" si="56"/>
        <v>0</v>
      </c>
      <c r="K199" s="372">
        <f t="shared" ca="1" si="56"/>
        <v>0</v>
      </c>
      <c r="L199" s="372">
        <f t="shared" ca="1" si="56"/>
        <v>0</v>
      </c>
      <c r="M199" s="372">
        <f t="shared" ca="1" si="56"/>
        <v>0</v>
      </c>
      <c r="N199" s="372">
        <f t="shared" ca="1" si="56"/>
        <v>0</v>
      </c>
      <c r="O199" s="482">
        <f t="shared" ca="1" si="53"/>
        <v>0</v>
      </c>
      <c r="P199" s="482">
        <f t="shared" ca="1" si="54"/>
        <v>0</v>
      </c>
    </row>
    <row r="200" spans="2:16" x14ac:dyDescent="0.2">
      <c r="B200" s="478"/>
      <c r="C200" s="516" t="str">
        <f>'Financial Summary &amp; Reporting'!B47</f>
        <v>N/A</v>
      </c>
      <c r="D200" s="456"/>
      <c r="E200" s="372">
        <f t="shared" ref="E200:N200" ca="1" si="57">E175-E151</f>
        <v>0</v>
      </c>
      <c r="F200" s="372">
        <f t="shared" ca="1" si="57"/>
        <v>0</v>
      </c>
      <c r="G200" s="372">
        <f t="shared" ca="1" si="57"/>
        <v>0</v>
      </c>
      <c r="H200" s="372">
        <f t="shared" ca="1" si="57"/>
        <v>0</v>
      </c>
      <c r="I200" s="372">
        <f t="shared" ca="1" si="57"/>
        <v>0</v>
      </c>
      <c r="J200" s="372">
        <f t="shared" ca="1" si="57"/>
        <v>0</v>
      </c>
      <c r="K200" s="372">
        <f t="shared" ca="1" si="57"/>
        <v>0</v>
      </c>
      <c r="L200" s="372">
        <f t="shared" ca="1" si="57"/>
        <v>0</v>
      </c>
      <c r="M200" s="372">
        <f t="shared" ca="1" si="57"/>
        <v>0</v>
      </c>
      <c r="N200" s="372">
        <f t="shared" ca="1" si="57"/>
        <v>0</v>
      </c>
      <c r="O200" s="482">
        <f t="shared" ca="1" si="53"/>
        <v>0</v>
      </c>
      <c r="P200" s="482">
        <f t="shared" ca="1" si="54"/>
        <v>0</v>
      </c>
    </row>
    <row r="201" spans="2:16" x14ac:dyDescent="0.2">
      <c r="B201" s="478"/>
      <c r="C201" s="516" t="str">
        <f>'Financial Summary &amp; Reporting'!B48</f>
        <v>N/A</v>
      </c>
      <c r="D201" s="456"/>
      <c r="E201" s="372">
        <f t="shared" ref="E201:N201" ca="1" si="58">E176-E152</f>
        <v>0</v>
      </c>
      <c r="F201" s="372">
        <f t="shared" ca="1" si="58"/>
        <v>0</v>
      </c>
      <c r="G201" s="372">
        <f t="shared" ca="1" si="58"/>
        <v>0</v>
      </c>
      <c r="H201" s="372">
        <f t="shared" ca="1" si="58"/>
        <v>0</v>
      </c>
      <c r="I201" s="372">
        <f t="shared" ca="1" si="58"/>
        <v>0</v>
      </c>
      <c r="J201" s="372">
        <f t="shared" ca="1" si="58"/>
        <v>0</v>
      </c>
      <c r="K201" s="372">
        <f t="shared" ca="1" si="58"/>
        <v>0</v>
      </c>
      <c r="L201" s="372">
        <f t="shared" ca="1" si="58"/>
        <v>0</v>
      </c>
      <c r="M201" s="372">
        <f t="shared" ca="1" si="58"/>
        <v>0</v>
      </c>
      <c r="N201" s="372">
        <f t="shared" ca="1" si="58"/>
        <v>0</v>
      </c>
      <c r="O201" s="482">
        <f t="shared" ca="1" si="53"/>
        <v>0</v>
      </c>
      <c r="P201" s="482">
        <f t="shared" ca="1" si="54"/>
        <v>0</v>
      </c>
    </row>
    <row r="202" spans="2:16" s="434" customFormat="1" x14ac:dyDescent="0.2">
      <c r="B202" s="520"/>
      <c r="C202" s="750" t="str">
        <f>'Financial Summary &amp; Reporting'!B49</f>
        <v>N/A</v>
      </c>
      <c r="D202" s="456"/>
      <c r="E202" s="372">
        <f t="shared" ref="E202:N202" ca="1" si="59">E177-E153</f>
        <v>0</v>
      </c>
      <c r="F202" s="372">
        <f t="shared" ca="1" si="59"/>
        <v>0</v>
      </c>
      <c r="G202" s="372">
        <f t="shared" ca="1" si="59"/>
        <v>0</v>
      </c>
      <c r="H202" s="372">
        <f t="shared" ca="1" si="59"/>
        <v>0</v>
      </c>
      <c r="I202" s="372">
        <f t="shared" ca="1" si="59"/>
        <v>0</v>
      </c>
      <c r="J202" s="372">
        <f t="shared" ca="1" si="59"/>
        <v>0</v>
      </c>
      <c r="K202" s="372">
        <f t="shared" ca="1" si="59"/>
        <v>0</v>
      </c>
      <c r="L202" s="372">
        <f t="shared" ca="1" si="59"/>
        <v>0</v>
      </c>
      <c r="M202" s="372">
        <f t="shared" ca="1" si="59"/>
        <v>0</v>
      </c>
      <c r="N202" s="372">
        <f t="shared" ca="1" si="59"/>
        <v>0</v>
      </c>
      <c r="O202" s="482">
        <f t="shared" ca="1" si="53"/>
        <v>0</v>
      </c>
      <c r="P202" s="482">
        <f t="shared" ca="1" si="54"/>
        <v>0</v>
      </c>
    </row>
    <row r="203" spans="2:16" s="434" customFormat="1" x14ac:dyDescent="0.2">
      <c r="B203" s="520"/>
      <c r="C203" s="750" t="str">
        <f>'Financial Summary &amp; Reporting'!B50</f>
        <v>N/A</v>
      </c>
      <c r="D203" s="456"/>
      <c r="E203" s="372">
        <f t="shared" ref="E203:N203" ca="1" si="60">E178-E154</f>
        <v>0</v>
      </c>
      <c r="F203" s="372">
        <f t="shared" ca="1" si="60"/>
        <v>0</v>
      </c>
      <c r="G203" s="372">
        <f t="shared" ca="1" si="60"/>
        <v>0</v>
      </c>
      <c r="H203" s="372">
        <f t="shared" ca="1" si="60"/>
        <v>0</v>
      </c>
      <c r="I203" s="372">
        <f t="shared" ca="1" si="60"/>
        <v>0</v>
      </c>
      <c r="J203" s="372">
        <f t="shared" ca="1" si="60"/>
        <v>0</v>
      </c>
      <c r="K203" s="372">
        <f t="shared" ca="1" si="60"/>
        <v>0</v>
      </c>
      <c r="L203" s="372">
        <f t="shared" ca="1" si="60"/>
        <v>0</v>
      </c>
      <c r="M203" s="372">
        <f t="shared" ca="1" si="60"/>
        <v>0</v>
      </c>
      <c r="N203" s="372">
        <f t="shared" ca="1" si="60"/>
        <v>0</v>
      </c>
      <c r="O203" s="482">
        <f t="shared" ca="1" si="53"/>
        <v>0</v>
      </c>
      <c r="P203" s="482">
        <f t="shared" ca="1" si="54"/>
        <v>0</v>
      </c>
    </row>
    <row r="204" spans="2:16" s="434" customFormat="1" x14ac:dyDescent="0.2">
      <c r="B204" s="520"/>
      <c r="C204" s="750" t="str">
        <f>'Financial Summary &amp; Reporting'!B51</f>
        <v>N/A</v>
      </c>
      <c r="D204" s="456"/>
      <c r="E204" s="372">
        <f t="shared" ref="E204:N204" ca="1" si="61">E179-E155</f>
        <v>0</v>
      </c>
      <c r="F204" s="372">
        <f t="shared" ca="1" si="61"/>
        <v>0</v>
      </c>
      <c r="G204" s="372">
        <f t="shared" ca="1" si="61"/>
        <v>0</v>
      </c>
      <c r="H204" s="372">
        <f t="shared" ca="1" si="61"/>
        <v>0</v>
      </c>
      <c r="I204" s="372">
        <f t="shared" ca="1" si="61"/>
        <v>0</v>
      </c>
      <c r="J204" s="372">
        <f t="shared" ca="1" si="61"/>
        <v>0</v>
      </c>
      <c r="K204" s="372">
        <f t="shared" ca="1" si="61"/>
        <v>0</v>
      </c>
      <c r="L204" s="372">
        <f t="shared" ca="1" si="61"/>
        <v>0</v>
      </c>
      <c r="M204" s="372">
        <f t="shared" ca="1" si="61"/>
        <v>0</v>
      </c>
      <c r="N204" s="372">
        <f t="shared" ca="1" si="61"/>
        <v>0</v>
      </c>
      <c r="O204" s="482">
        <f t="shared" ca="1" si="53"/>
        <v>0</v>
      </c>
      <c r="P204" s="482">
        <f t="shared" ca="1" si="54"/>
        <v>0</v>
      </c>
    </row>
    <row r="205" spans="2:16" s="434" customFormat="1" x14ac:dyDescent="0.2">
      <c r="B205" s="520"/>
      <c r="C205" s="750" t="str">
        <f>'Financial Summary &amp; Reporting'!B52</f>
        <v>N/A</v>
      </c>
      <c r="D205" s="456"/>
      <c r="E205" s="372">
        <f t="shared" ref="E205:N205" ca="1" si="62">E180-E156</f>
        <v>0</v>
      </c>
      <c r="F205" s="372">
        <f t="shared" ca="1" si="62"/>
        <v>0</v>
      </c>
      <c r="G205" s="372">
        <f t="shared" ca="1" si="62"/>
        <v>0</v>
      </c>
      <c r="H205" s="372">
        <f t="shared" ca="1" si="62"/>
        <v>0</v>
      </c>
      <c r="I205" s="372">
        <f t="shared" ca="1" si="62"/>
        <v>0</v>
      </c>
      <c r="J205" s="372">
        <f t="shared" ca="1" si="62"/>
        <v>0</v>
      </c>
      <c r="K205" s="372">
        <f t="shared" ca="1" si="62"/>
        <v>0</v>
      </c>
      <c r="L205" s="372">
        <f t="shared" ca="1" si="62"/>
        <v>0</v>
      </c>
      <c r="M205" s="372">
        <f t="shared" ca="1" si="62"/>
        <v>0</v>
      </c>
      <c r="N205" s="372">
        <f t="shared" ca="1" si="62"/>
        <v>0</v>
      </c>
      <c r="O205" s="482">
        <f t="shared" ca="1" si="53"/>
        <v>0</v>
      </c>
      <c r="P205" s="482">
        <f t="shared" ca="1" si="54"/>
        <v>0</v>
      </c>
    </row>
    <row r="206" spans="2:16" s="434" customFormat="1" x14ac:dyDescent="0.2">
      <c r="B206" s="520"/>
      <c r="C206" s="750" t="str">
        <f>'Financial Summary &amp; Reporting'!B53</f>
        <v>N/A</v>
      </c>
      <c r="D206" s="456"/>
      <c r="E206" s="372">
        <f t="shared" ref="E206:N206" ca="1" si="63">E181-E157</f>
        <v>0</v>
      </c>
      <c r="F206" s="372">
        <f t="shared" ca="1" si="63"/>
        <v>0</v>
      </c>
      <c r="G206" s="372">
        <f t="shared" ca="1" si="63"/>
        <v>0</v>
      </c>
      <c r="H206" s="372">
        <f t="shared" ca="1" si="63"/>
        <v>0</v>
      </c>
      <c r="I206" s="372">
        <f t="shared" ca="1" si="63"/>
        <v>0</v>
      </c>
      <c r="J206" s="372">
        <f t="shared" ca="1" si="63"/>
        <v>0</v>
      </c>
      <c r="K206" s="372">
        <f t="shared" ca="1" si="63"/>
        <v>0</v>
      </c>
      <c r="L206" s="372">
        <f t="shared" ca="1" si="63"/>
        <v>0</v>
      </c>
      <c r="M206" s="372">
        <f t="shared" ca="1" si="63"/>
        <v>0</v>
      </c>
      <c r="N206" s="372">
        <f t="shared" ca="1" si="63"/>
        <v>0</v>
      </c>
      <c r="O206" s="482">
        <f t="shared" ca="1" si="53"/>
        <v>0</v>
      </c>
      <c r="P206" s="482">
        <f t="shared" ca="1" si="54"/>
        <v>0</v>
      </c>
    </row>
    <row r="207" spans="2:16" x14ac:dyDescent="0.2">
      <c r="B207" s="478"/>
      <c r="C207" s="516" t="str">
        <f>'Financial Summary &amp; Reporting'!B54</f>
        <v>N/A</v>
      </c>
      <c r="D207" s="456"/>
      <c r="E207" s="372">
        <f t="shared" ref="E207:N207" ca="1" si="64">E182-E158</f>
        <v>0</v>
      </c>
      <c r="F207" s="372">
        <f t="shared" ca="1" si="64"/>
        <v>0</v>
      </c>
      <c r="G207" s="372">
        <f t="shared" ca="1" si="64"/>
        <v>0</v>
      </c>
      <c r="H207" s="372">
        <f t="shared" ca="1" si="64"/>
        <v>0</v>
      </c>
      <c r="I207" s="372">
        <f t="shared" ca="1" si="64"/>
        <v>0</v>
      </c>
      <c r="J207" s="372">
        <f t="shared" ca="1" si="64"/>
        <v>0</v>
      </c>
      <c r="K207" s="372">
        <f t="shared" ca="1" si="64"/>
        <v>0</v>
      </c>
      <c r="L207" s="372">
        <f t="shared" ca="1" si="64"/>
        <v>0</v>
      </c>
      <c r="M207" s="372">
        <f t="shared" ca="1" si="64"/>
        <v>0</v>
      </c>
      <c r="N207" s="372">
        <f t="shared" ca="1" si="64"/>
        <v>0</v>
      </c>
      <c r="O207" s="482">
        <f t="shared" ca="1" si="53"/>
        <v>0</v>
      </c>
      <c r="P207" s="482">
        <f t="shared" ca="1" si="54"/>
        <v>0</v>
      </c>
    </row>
    <row r="208" spans="2:16" x14ac:dyDescent="0.2">
      <c r="B208" s="478"/>
      <c r="C208" s="516" t="str">
        <f>'Financial Summary &amp; Reporting'!B55</f>
        <v>N/A</v>
      </c>
      <c r="D208" s="456"/>
      <c r="E208" s="372">
        <f t="shared" ref="E208:N208" ca="1" si="65">E183-E159</f>
        <v>0</v>
      </c>
      <c r="F208" s="372">
        <f t="shared" ca="1" si="65"/>
        <v>0</v>
      </c>
      <c r="G208" s="372">
        <f t="shared" ca="1" si="65"/>
        <v>0</v>
      </c>
      <c r="H208" s="372">
        <f t="shared" ca="1" si="65"/>
        <v>0</v>
      </c>
      <c r="I208" s="372">
        <f t="shared" ca="1" si="65"/>
        <v>0</v>
      </c>
      <c r="J208" s="372">
        <f t="shared" ca="1" si="65"/>
        <v>0</v>
      </c>
      <c r="K208" s="372">
        <f t="shared" ca="1" si="65"/>
        <v>0</v>
      </c>
      <c r="L208" s="372">
        <f t="shared" ca="1" si="65"/>
        <v>0</v>
      </c>
      <c r="M208" s="372">
        <f t="shared" ca="1" si="65"/>
        <v>0</v>
      </c>
      <c r="N208" s="372">
        <f t="shared" ca="1" si="65"/>
        <v>0</v>
      </c>
      <c r="O208" s="482">
        <f t="shared" ca="1" si="53"/>
        <v>0</v>
      </c>
      <c r="P208" s="482">
        <f t="shared" ca="1" si="54"/>
        <v>0</v>
      </c>
    </row>
    <row r="209" spans="2:16" x14ac:dyDescent="0.2">
      <c r="B209" s="478"/>
      <c r="C209" s="516" t="str">
        <f>'Financial Summary &amp; Reporting'!B56</f>
        <v>N/A</v>
      </c>
      <c r="D209" s="456"/>
      <c r="E209" s="372">
        <f t="shared" ref="E209:N209" ca="1" si="66">E184-E160</f>
        <v>0</v>
      </c>
      <c r="F209" s="372">
        <f t="shared" ca="1" si="66"/>
        <v>0</v>
      </c>
      <c r="G209" s="372">
        <f t="shared" ca="1" si="66"/>
        <v>0</v>
      </c>
      <c r="H209" s="372">
        <f t="shared" ca="1" si="66"/>
        <v>0</v>
      </c>
      <c r="I209" s="372">
        <f t="shared" ca="1" si="66"/>
        <v>0</v>
      </c>
      <c r="J209" s="372">
        <f t="shared" ca="1" si="66"/>
        <v>0</v>
      </c>
      <c r="K209" s="372">
        <f t="shared" ca="1" si="66"/>
        <v>0</v>
      </c>
      <c r="L209" s="372">
        <f t="shared" ca="1" si="66"/>
        <v>0</v>
      </c>
      <c r="M209" s="372">
        <f t="shared" ca="1" si="66"/>
        <v>0</v>
      </c>
      <c r="N209" s="372">
        <f t="shared" ca="1" si="66"/>
        <v>0</v>
      </c>
      <c r="O209" s="482">
        <f t="shared" ca="1" si="53"/>
        <v>0</v>
      </c>
      <c r="P209" s="482">
        <f t="shared" ca="1" si="54"/>
        <v>0</v>
      </c>
    </row>
    <row r="210" spans="2:16" x14ac:dyDescent="0.2">
      <c r="B210" s="478"/>
      <c r="C210" s="516" t="str">
        <f>'Financial Summary &amp; Reporting'!B57</f>
        <v>N/A</v>
      </c>
      <c r="D210" s="456"/>
      <c r="E210" s="372">
        <f t="shared" ref="E210:N210" ca="1" si="67">E185-E161</f>
        <v>0</v>
      </c>
      <c r="F210" s="372">
        <f t="shared" ca="1" si="67"/>
        <v>0</v>
      </c>
      <c r="G210" s="372">
        <f t="shared" ca="1" si="67"/>
        <v>0</v>
      </c>
      <c r="H210" s="372">
        <f t="shared" ca="1" si="67"/>
        <v>0</v>
      </c>
      <c r="I210" s="372">
        <f t="shared" ca="1" si="67"/>
        <v>0</v>
      </c>
      <c r="J210" s="372">
        <f t="shared" ca="1" si="67"/>
        <v>0</v>
      </c>
      <c r="K210" s="372">
        <f t="shared" ca="1" si="67"/>
        <v>0</v>
      </c>
      <c r="L210" s="372">
        <f t="shared" ca="1" si="67"/>
        <v>0</v>
      </c>
      <c r="M210" s="372">
        <f t="shared" ca="1" si="67"/>
        <v>0</v>
      </c>
      <c r="N210" s="372">
        <f t="shared" ca="1" si="67"/>
        <v>0</v>
      </c>
      <c r="O210" s="482">
        <f t="shared" ca="1" si="53"/>
        <v>0</v>
      </c>
      <c r="P210" s="482">
        <f t="shared" ca="1" si="54"/>
        <v>0</v>
      </c>
    </row>
    <row r="211" spans="2:16" x14ac:dyDescent="0.2">
      <c r="B211" s="478"/>
      <c r="C211" s="516" t="str">
        <f>'Financial Summary &amp; Reporting'!B58</f>
        <v>N/A</v>
      </c>
      <c r="D211" s="456"/>
      <c r="E211" s="372">
        <f t="shared" ref="E211:N211" ca="1" si="68">E186-E162</f>
        <v>0</v>
      </c>
      <c r="F211" s="372">
        <f t="shared" ca="1" si="68"/>
        <v>0</v>
      </c>
      <c r="G211" s="372">
        <f t="shared" ca="1" si="68"/>
        <v>0</v>
      </c>
      <c r="H211" s="372">
        <f t="shared" ca="1" si="68"/>
        <v>0</v>
      </c>
      <c r="I211" s="372">
        <f t="shared" ca="1" si="68"/>
        <v>0</v>
      </c>
      <c r="J211" s="372">
        <f t="shared" ca="1" si="68"/>
        <v>0</v>
      </c>
      <c r="K211" s="372">
        <f t="shared" ca="1" si="68"/>
        <v>0</v>
      </c>
      <c r="L211" s="372">
        <f t="shared" ca="1" si="68"/>
        <v>0</v>
      </c>
      <c r="M211" s="372">
        <f t="shared" ca="1" si="68"/>
        <v>0</v>
      </c>
      <c r="N211" s="372">
        <f t="shared" ca="1" si="68"/>
        <v>0</v>
      </c>
      <c r="O211" s="482">
        <f t="shared" ca="1" si="53"/>
        <v>0</v>
      </c>
      <c r="P211" s="482">
        <f t="shared" ca="1" si="54"/>
        <v>0</v>
      </c>
    </row>
    <row r="212" spans="2:16" x14ac:dyDescent="0.2">
      <c r="B212" s="478"/>
      <c r="C212" s="515" t="str">
        <f>'Financial Summary &amp; Reporting'!B59</f>
        <v>N/A</v>
      </c>
      <c r="D212" s="456"/>
      <c r="E212" s="372">
        <f t="shared" ref="E212:N212" ca="1" si="69">E187-E163</f>
        <v>0</v>
      </c>
      <c r="F212" s="372">
        <f t="shared" ca="1" si="69"/>
        <v>0</v>
      </c>
      <c r="G212" s="372">
        <f t="shared" ca="1" si="69"/>
        <v>0</v>
      </c>
      <c r="H212" s="372">
        <f t="shared" ca="1" si="69"/>
        <v>0</v>
      </c>
      <c r="I212" s="372">
        <f t="shared" ca="1" si="69"/>
        <v>0</v>
      </c>
      <c r="J212" s="372">
        <f t="shared" ca="1" si="69"/>
        <v>0</v>
      </c>
      <c r="K212" s="372">
        <f t="shared" ca="1" si="69"/>
        <v>0</v>
      </c>
      <c r="L212" s="372">
        <f t="shared" ca="1" si="69"/>
        <v>0</v>
      </c>
      <c r="M212" s="372">
        <f t="shared" ca="1" si="69"/>
        <v>0</v>
      </c>
      <c r="N212" s="372">
        <f t="shared" ca="1" si="69"/>
        <v>0</v>
      </c>
      <c r="O212" s="482">
        <f t="shared" ca="1" si="53"/>
        <v>0</v>
      </c>
      <c r="P212" s="482">
        <f t="shared" ca="1" si="54"/>
        <v>0</v>
      </c>
    </row>
    <row r="213" spans="2:16" x14ac:dyDescent="0.2">
      <c r="B213" s="478"/>
      <c r="C213" s="515" t="str">
        <f>'Financial Summary &amp; Reporting'!B60</f>
        <v>N/A</v>
      </c>
      <c r="D213" s="456"/>
      <c r="E213" s="372">
        <f t="shared" ref="E213:N213" ca="1" si="70">E188-E164</f>
        <v>0</v>
      </c>
      <c r="F213" s="372">
        <f t="shared" ca="1" si="70"/>
        <v>0</v>
      </c>
      <c r="G213" s="372">
        <f t="shared" ca="1" si="70"/>
        <v>0</v>
      </c>
      <c r="H213" s="372">
        <f t="shared" ca="1" si="70"/>
        <v>0</v>
      </c>
      <c r="I213" s="372">
        <f t="shared" ca="1" si="70"/>
        <v>0</v>
      </c>
      <c r="J213" s="372">
        <f t="shared" ca="1" si="70"/>
        <v>0</v>
      </c>
      <c r="K213" s="372">
        <f t="shared" ca="1" si="70"/>
        <v>0</v>
      </c>
      <c r="L213" s="372">
        <f t="shared" ca="1" si="70"/>
        <v>0</v>
      </c>
      <c r="M213" s="372">
        <f t="shared" ca="1" si="70"/>
        <v>0</v>
      </c>
      <c r="N213" s="372">
        <f t="shared" ca="1" si="70"/>
        <v>0</v>
      </c>
      <c r="O213" s="482">
        <f t="shared" ca="1" si="53"/>
        <v>0</v>
      </c>
      <c r="P213" s="482">
        <f t="shared" ca="1" si="54"/>
        <v>0</v>
      </c>
    </row>
    <row r="214" spans="2:16" x14ac:dyDescent="0.2">
      <c r="B214" s="478"/>
      <c r="C214" s="515" t="str">
        <f>'Financial Summary &amp; Reporting'!B61</f>
        <v>N/A</v>
      </c>
      <c r="D214" s="456"/>
      <c r="E214" s="372">
        <f t="shared" ref="E214:N214" ca="1" si="71">E189-E165</f>
        <v>0</v>
      </c>
      <c r="F214" s="372">
        <f t="shared" ca="1" si="71"/>
        <v>0</v>
      </c>
      <c r="G214" s="372">
        <f t="shared" ca="1" si="71"/>
        <v>0</v>
      </c>
      <c r="H214" s="372">
        <f t="shared" ca="1" si="71"/>
        <v>0</v>
      </c>
      <c r="I214" s="372">
        <f t="shared" ca="1" si="71"/>
        <v>0</v>
      </c>
      <c r="J214" s="372">
        <f t="shared" ca="1" si="71"/>
        <v>0</v>
      </c>
      <c r="K214" s="372">
        <f t="shared" ca="1" si="71"/>
        <v>0</v>
      </c>
      <c r="L214" s="372">
        <f t="shared" ca="1" si="71"/>
        <v>0</v>
      </c>
      <c r="M214" s="372">
        <f t="shared" ca="1" si="71"/>
        <v>0</v>
      </c>
      <c r="N214" s="372">
        <f t="shared" ca="1" si="71"/>
        <v>0</v>
      </c>
      <c r="O214" s="482">
        <f t="shared" ca="1" si="53"/>
        <v>0</v>
      </c>
      <c r="P214" s="482">
        <f t="shared" ca="1" si="54"/>
        <v>0</v>
      </c>
    </row>
    <row r="215" spans="2:16" x14ac:dyDescent="0.2">
      <c r="B215" s="478"/>
      <c r="C215" s="515" t="str">
        <f>'Financial Summary &amp; Reporting'!B62</f>
        <v>N/A</v>
      </c>
      <c r="D215" s="456"/>
      <c r="E215" s="372">
        <f t="shared" ref="E215:N215" ca="1" si="72">E190-E166</f>
        <v>0</v>
      </c>
      <c r="F215" s="372">
        <f t="shared" ca="1" si="72"/>
        <v>0</v>
      </c>
      <c r="G215" s="372">
        <f t="shared" ca="1" si="72"/>
        <v>0</v>
      </c>
      <c r="H215" s="372">
        <f t="shared" ca="1" si="72"/>
        <v>0</v>
      </c>
      <c r="I215" s="372">
        <f t="shared" ca="1" si="72"/>
        <v>0</v>
      </c>
      <c r="J215" s="372">
        <f t="shared" ca="1" si="72"/>
        <v>0</v>
      </c>
      <c r="K215" s="372">
        <f t="shared" ca="1" si="72"/>
        <v>0</v>
      </c>
      <c r="L215" s="372">
        <f t="shared" ca="1" si="72"/>
        <v>0</v>
      </c>
      <c r="M215" s="372">
        <f t="shared" ca="1" si="72"/>
        <v>0</v>
      </c>
      <c r="N215" s="372">
        <f t="shared" ca="1" si="72"/>
        <v>0</v>
      </c>
      <c r="O215" s="482">
        <f t="shared" ca="1" si="53"/>
        <v>0</v>
      </c>
      <c r="P215" s="482">
        <f t="shared" ca="1" si="54"/>
        <v>0</v>
      </c>
    </row>
    <row r="216" spans="2:16" x14ac:dyDescent="0.2">
      <c r="B216" s="478"/>
      <c r="C216" s="872" t="s">
        <v>38</v>
      </c>
      <c r="D216" s="872"/>
      <c r="E216" s="384">
        <f t="shared" ref="E216:N216" ca="1" si="73">SUM(E196:E215)</f>
        <v>0</v>
      </c>
      <c r="F216" s="384">
        <f t="shared" ca="1" si="73"/>
        <v>0</v>
      </c>
      <c r="G216" s="384">
        <f t="shared" ca="1" si="73"/>
        <v>0</v>
      </c>
      <c r="H216" s="384">
        <f t="shared" ca="1" si="73"/>
        <v>0</v>
      </c>
      <c r="I216" s="384">
        <f t="shared" ca="1" si="73"/>
        <v>0</v>
      </c>
      <c r="J216" s="384">
        <f t="shared" ca="1" si="73"/>
        <v>0</v>
      </c>
      <c r="K216" s="384">
        <f t="shared" ca="1" si="73"/>
        <v>0</v>
      </c>
      <c r="L216" s="384">
        <f t="shared" ca="1" si="73"/>
        <v>0</v>
      </c>
      <c r="M216" s="384">
        <f t="shared" ca="1" si="73"/>
        <v>0</v>
      </c>
      <c r="N216" s="384">
        <f t="shared" ca="1" si="73"/>
        <v>0</v>
      </c>
      <c r="O216" s="484">
        <f t="shared" ref="O216" ca="1" si="74">SUM(E216:N216)</f>
        <v>0</v>
      </c>
      <c r="P216" s="484">
        <f t="shared" ref="P216" ca="1" si="75">SUMIF($E$109:$N$109,"Actual",$E216:$N216)</f>
        <v>0</v>
      </c>
    </row>
    <row r="217" spans="2:16" s="448" customFormat="1" ht="14.25" x14ac:dyDescent="0.2">
      <c r="O217" s="476"/>
      <c r="P217" s="476"/>
    </row>
    <row r="218" spans="2:16" x14ac:dyDescent="0.2">
      <c r="B218" s="477" t="s">
        <v>257</v>
      </c>
      <c r="C218" s="478"/>
      <c r="D218" s="478"/>
      <c r="E218" s="479" t="str">
        <f ca="1">E194</f>
        <v>Latest Actual</v>
      </c>
      <c r="F218" s="479" t="str">
        <f t="shared" ref="F218:N218" ca="1" si="76">F194</f>
        <v/>
      </c>
      <c r="G218" s="479" t="str">
        <f t="shared" ca="1" si="76"/>
        <v/>
      </c>
      <c r="H218" s="479" t="str">
        <f t="shared" ca="1" si="76"/>
        <v/>
      </c>
      <c r="I218" s="479" t="str">
        <f t="shared" ca="1" si="76"/>
        <v/>
      </c>
      <c r="J218" s="479" t="str">
        <f t="shared" ca="1" si="76"/>
        <v/>
      </c>
      <c r="K218" s="479" t="str">
        <f t="shared" ca="1" si="76"/>
        <v/>
      </c>
      <c r="L218" s="479" t="str">
        <f t="shared" ca="1" si="76"/>
        <v/>
      </c>
      <c r="M218" s="479" t="str">
        <f t="shared" ca="1" si="76"/>
        <v/>
      </c>
      <c r="N218" s="479" t="str">
        <f t="shared" ca="1" si="76"/>
        <v/>
      </c>
      <c r="O218" s="485"/>
      <c r="P218" s="485" t="e">
        <f>SUMIF(#REF!,"Actual",$E218:$N218)</f>
        <v>#REF!</v>
      </c>
    </row>
    <row r="219" spans="2:16" x14ac:dyDescent="0.2">
      <c r="B219" s="478"/>
      <c r="C219" s="873"/>
      <c r="D219" s="873"/>
      <c r="E219" s="366" t="s">
        <v>12</v>
      </c>
      <c r="F219" s="366" t="s">
        <v>14</v>
      </c>
      <c r="G219" s="366" t="s">
        <v>15</v>
      </c>
      <c r="H219" s="366" t="s">
        <v>16</v>
      </c>
      <c r="I219" s="366" t="s">
        <v>17</v>
      </c>
      <c r="J219" s="366" t="s">
        <v>18</v>
      </c>
      <c r="K219" s="366" t="s">
        <v>19</v>
      </c>
      <c r="L219" s="366" t="s">
        <v>29</v>
      </c>
      <c r="M219" s="366" t="s">
        <v>30</v>
      </c>
      <c r="N219" s="366" t="s">
        <v>31</v>
      </c>
      <c r="O219" s="486" t="s">
        <v>1</v>
      </c>
      <c r="P219" s="481" t="s">
        <v>477</v>
      </c>
    </row>
    <row r="220" spans="2:16" x14ac:dyDescent="0.2">
      <c r="B220" s="478"/>
      <c r="C220" s="514" t="str">
        <f>'Financial Summary &amp; Reporting'!B43</f>
        <v>N/A</v>
      </c>
      <c r="D220" s="455"/>
      <c r="E220" s="487" t="str">
        <f t="shared" ref="E220:P220" ca="1" si="77">IF((E196=E147),"-",IF(E147=0,"N/A",E196/E147))</f>
        <v>-</v>
      </c>
      <c r="F220" s="487" t="str">
        <f t="shared" ca="1" si="77"/>
        <v>-</v>
      </c>
      <c r="G220" s="487" t="str">
        <f t="shared" ca="1" si="77"/>
        <v>-</v>
      </c>
      <c r="H220" s="487" t="str">
        <f t="shared" ca="1" si="77"/>
        <v>-</v>
      </c>
      <c r="I220" s="487" t="str">
        <f t="shared" ca="1" si="77"/>
        <v>-</v>
      </c>
      <c r="J220" s="487" t="str">
        <f t="shared" ca="1" si="77"/>
        <v>-</v>
      </c>
      <c r="K220" s="487" t="str">
        <f t="shared" ca="1" si="77"/>
        <v>-</v>
      </c>
      <c r="L220" s="487" t="str">
        <f t="shared" ca="1" si="77"/>
        <v>-</v>
      </c>
      <c r="M220" s="487" t="str">
        <f t="shared" ca="1" si="77"/>
        <v>-</v>
      </c>
      <c r="N220" s="487" t="str">
        <f t="shared" ca="1" si="77"/>
        <v>-</v>
      </c>
      <c r="O220" s="488" t="str">
        <f t="shared" ca="1" si="77"/>
        <v>-</v>
      </c>
      <c r="P220" s="489" t="str">
        <f t="shared" ca="1" si="77"/>
        <v>-</v>
      </c>
    </row>
    <row r="221" spans="2:16" x14ac:dyDescent="0.2">
      <c r="B221" s="478"/>
      <c r="C221" s="516" t="str">
        <f>'Financial Summary &amp; Reporting'!B44</f>
        <v>N/A</v>
      </c>
      <c r="D221" s="456"/>
      <c r="E221" s="487" t="str">
        <f t="shared" ref="E221:P221" ca="1" si="78">IF((E197=E148),"-",IF(E148=0,"N/A",E197/E148))</f>
        <v>-</v>
      </c>
      <c r="F221" s="487" t="str">
        <f t="shared" ca="1" si="78"/>
        <v>-</v>
      </c>
      <c r="G221" s="487" t="str">
        <f t="shared" ca="1" si="78"/>
        <v>-</v>
      </c>
      <c r="H221" s="487" t="str">
        <f t="shared" ca="1" si="78"/>
        <v>-</v>
      </c>
      <c r="I221" s="487" t="str">
        <f t="shared" ca="1" si="78"/>
        <v>-</v>
      </c>
      <c r="J221" s="487" t="str">
        <f t="shared" ca="1" si="78"/>
        <v>-</v>
      </c>
      <c r="K221" s="487" t="str">
        <f t="shared" ca="1" si="78"/>
        <v>-</v>
      </c>
      <c r="L221" s="487" t="str">
        <f t="shared" ca="1" si="78"/>
        <v>-</v>
      </c>
      <c r="M221" s="487" t="str">
        <f t="shared" ca="1" si="78"/>
        <v>-</v>
      </c>
      <c r="N221" s="487" t="str">
        <f t="shared" ca="1" si="78"/>
        <v>-</v>
      </c>
      <c r="O221" s="488" t="str">
        <f t="shared" ca="1" si="78"/>
        <v>-</v>
      </c>
      <c r="P221" s="489" t="str">
        <f t="shared" ca="1" si="78"/>
        <v>-</v>
      </c>
    </row>
    <row r="222" spans="2:16" x14ac:dyDescent="0.2">
      <c r="B222" s="478"/>
      <c r="C222" s="516" t="str">
        <f>'Financial Summary &amp; Reporting'!B45</f>
        <v>N/A</v>
      </c>
      <c r="D222" s="456"/>
      <c r="E222" s="487" t="str">
        <f t="shared" ref="E222:P222" ca="1" si="79">IF((E198=E149),"-",IF(E149=0,"N/A",E198/E149))</f>
        <v>-</v>
      </c>
      <c r="F222" s="487" t="str">
        <f t="shared" ca="1" si="79"/>
        <v>-</v>
      </c>
      <c r="G222" s="487" t="str">
        <f t="shared" ca="1" si="79"/>
        <v>-</v>
      </c>
      <c r="H222" s="487" t="str">
        <f t="shared" ca="1" si="79"/>
        <v>-</v>
      </c>
      <c r="I222" s="487" t="str">
        <f t="shared" ca="1" si="79"/>
        <v>-</v>
      </c>
      <c r="J222" s="487" t="str">
        <f t="shared" ca="1" si="79"/>
        <v>-</v>
      </c>
      <c r="K222" s="487" t="str">
        <f t="shared" ca="1" si="79"/>
        <v>-</v>
      </c>
      <c r="L222" s="487" t="str">
        <f t="shared" ca="1" si="79"/>
        <v>-</v>
      </c>
      <c r="M222" s="487" t="str">
        <f t="shared" ca="1" si="79"/>
        <v>-</v>
      </c>
      <c r="N222" s="487" t="str">
        <f t="shared" ca="1" si="79"/>
        <v>-</v>
      </c>
      <c r="O222" s="488" t="str">
        <f t="shared" ca="1" si="79"/>
        <v>-</v>
      </c>
      <c r="P222" s="489" t="str">
        <f t="shared" ca="1" si="79"/>
        <v>-</v>
      </c>
    </row>
    <row r="223" spans="2:16" x14ac:dyDescent="0.2">
      <c r="B223" s="478"/>
      <c r="C223" s="516" t="str">
        <f>'Financial Summary &amp; Reporting'!B46</f>
        <v>N/A</v>
      </c>
      <c r="D223" s="456"/>
      <c r="E223" s="487" t="str">
        <f t="shared" ref="E223:P223" ca="1" si="80">IF((E199=E150),"-",IF(E150=0,"N/A",E199/E150))</f>
        <v>-</v>
      </c>
      <c r="F223" s="487" t="str">
        <f t="shared" ca="1" si="80"/>
        <v>-</v>
      </c>
      <c r="G223" s="487" t="str">
        <f t="shared" ca="1" si="80"/>
        <v>-</v>
      </c>
      <c r="H223" s="487" t="str">
        <f t="shared" ca="1" si="80"/>
        <v>-</v>
      </c>
      <c r="I223" s="487" t="str">
        <f t="shared" ca="1" si="80"/>
        <v>-</v>
      </c>
      <c r="J223" s="487" t="str">
        <f t="shared" ca="1" si="80"/>
        <v>-</v>
      </c>
      <c r="K223" s="487" t="str">
        <f t="shared" ca="1" si="80"/>
        <v>-</v>
      </c>
      <c r="L223" s="487" t="str">
        <f t="shared" ca="1" si="80"/>
        <v>-</v>
      </c>
      <c r="M223" s="487" t="str">
        <f t="shared" ca="1" si="80"/>
        <v>-</v>
      </c>
      <c r="N223" s="487" t="str">
        <f t="shared" ca="1" si="80"/>
        <v>-</v>
      </c>
      <c r="O223" s="488" t="str">
        <f t="shared" ca="1" si="80"/>
        <v>-</v>
      </c>
      <c r="P223" s="489" t="str">
        <f t="shared" ca="1" si="80"/>
        <v>-</v>
      </c>
    </row>
    <row r="224" spans="2:16" x14ac:dyDescent="0.2">
      <c r="B224" s="478"/>
      <c r="C224" s="516" t="str">
        <f>'Financial Summary &amp; Reporting'!B47</f>
        <v>N/A</v>
      </c>
      <c r="D224" s="456"/>
      <c r="E224" s="487" t="str">
        <f t="shared" ref="E224:P224" ca="1" si="81">IF((E200=E151),"-",IF(E151=0,"N/A",E200/E151))</f>
        <v>-</v>
      </c>
      <c r="F224" s="487" t="str">
        <f t="shared" ca="1" si="81"/>
        <v>-</v>
      </c>
      <c r="G224" s="487" t="str">
        <f t="shared" ca="1" si="81"/>
        <v>-</v>
      </c>
      <c r="H224" s="487" t="str">
        <f t="shared" ca="1" si="81"/>
        <v>-</v>
      </c>
      <c r="I224" s="487" t="str">
        <f t="shared" ca="1" si="81"/>
        <v>-</v>
      </c>
      <c r="J224" s="487" t="str">
        <f t="shared" ca="1" si="81"/>
        <v>-</v>
      </c>
      <c r="K224" s="487" t="str">
        <f t="shared" ca="1" si="81"/>
        <v>-</v>
      </c>
      <c r="L224" s="487" t="str">
        <f t="shared" ca="1" si="81"/>
        <v>-</v>
      </c>
      <c r="M224" s="487" t="str">
        <f t="shared" ca="1" si="81"/>
        <v>-</v>
      </c>
      <c r="N224" s="487" t="str">
        <f t="shared" ca="1" si="81"/>
        <v>-</v>
      </c>
      <c r="O224" s="488" t="str">
        <f t="shared" ca="1" si="81"/>
        <v>-</v>
      </c>
      <c r="P224" s="489" t="str">
        <f t="shared" ca="1" si="81"/>
        <v>-</v>
      </c>
    </row>
    <row r="225" spans="2:16" x14ac:dyDescent="0.2">
      <c r="B225" s="478"/>
      <c r="C225" s="516" t="str">
        <f>'Financial Summary &amp; Reporting'!B48</f>
        <v>N/A</v>
      </c>
      <c r="D225" s="456"/>
      <c r="E225" s="487" t="str">
        <f t="shared" ref="E225:P225" ca="1" si="82">IF((E201=E152),"-",IF(E152=0,"N/A",E201/E152))</f>
        <v>-</v>
      </c>
      <c r="F225" s="487" t="str">
        <f t="shared" ca="1" si="82"/>
        <v>-</v>
      </c>
      <c r="G225" s="487" t="str">
        <f t="shared" ca="1" si="82"/>
        <v>-</v>
      </c>
      <c r="H225" s="487" t="str">
        <f t="shared" ca="1" si="82"/>
        <v>-</v>
      </c>
      <c r="I225" s="487" t="str">
        <f t="shared" ca="1" si="82"/>
        <v>-</v>
      </c>
      <c r="J225" s="487" t="str">
        <f t="shared" ca="1" si="82"/>
        <v>-</v>
      </c>
      <c r="K225" s="487" t="str">
        <f t="shared" ca="1" si="82"/>
        <v>-</v>
      </c>
      <c r="L225" s="487" t="str">
        <f t="shared" ca="1" si="82"/>
        <v>-</v>
      </c>
      <c r="M225" s="487" t="str">
        <f t="shared" ca="1" si="82"/>
        <v>-</v>
      </c>
      <c r="N225" s="487" t="str">
        <f t="shared" ca="1" si="82"/>
        <v>-</v>
      </c>
      <c r="O225" s="488" t="str">
        <f t="shared" ca="1" si="82"/>
        <v>-</v>
      </c>
      <c r="P225" s="489" t="str">
        <f t="shared" ca="1" si="82"/>
        <v>-</v>
      </c>
    </row>
    <row r="226" spans="2:16" x14ac:dyDescent="0.2">
      <c r="B226" s="478"/>
      <c r="C226" s="516" t="str">
        <f>'Financial Summary &amp; Reporting'!B49</f>
        <v>N/A</v>
      </c>
      <c r="D226" s="456"/>
      <c r="E226" s="487" t="str">
        <f t="shared" ref="E226:P226" ca="1" si="83">IF((E202=E153),"-",IF(E153=0,"N/A",E202/E153))</f>
        <v>-</v>
      </c>
      <c r="F226" s="487" t="str">
        <f t="shared" ca="1" si="83"/>
        <v>-</v>
      </c>
      <c r="G226" s="487" t="str">
        <f t="shared" ca="1" si="83"/>
        <v>-</v>
      </c>
      <c r="H226" s="487" t="str">
        <f t="shared" ca="1" si="83"/>
        <v>-</v>
      </c>
      <c r="I226" s="487" t="str">
        <f t="shared" ca="1" si="83"/>
        <v>-</v>
      </c>
      <c r="J226" s="487" t="str">
        <f t="shared" ca="1" si="83"/>
        <v>-</v>
      </c>
      <c r="K226" s="487" t="str">
        <f t="shared" ca="1" si="83"/>
        <v>-</v>
      </c>
      <c r="L226" s="487" t="str">
        <f t="shared" ca="1" si="83"/>
        <v>-</v>
      </c>
      <c r="M226" s="487" t="str">
        <f t="shared" ca="1" si="83"/>
        <v>-</v>
      </c>
      <c r="N226" s="487" t="str">
        <f t="shared" ca="1" si="83"/>
        <v>-</v>
      </c>
      <c r="O226" s="488" t="str">
        <f t="shared" ca="1" si="83"/>
        <v>-</v>
      </c>
      <c r="P226" s="489" t="str">
        <f t="shared" ca="1" si="83"/>
        <v>-</v>
      </c>
    </row>
    <row r="227" spans="2:16" x14ac:dyDescent="0.2">
      <c r="B227" s="478"/>
      <c r="C227" s="516" t="str">
        <f>'Financial Summary &amp; Reporting'!B50</f>
        <v>N/A</v>
      </c>
      <c r="D227" s="456"/>
      <c r="E227" s="487" t="str">
        <f t="shared" ref="E227:P227" ca="1" si="84">IF((E203=E154),"-",IF(E154=0,"N/A",E203/E154))</f>
        <v>-</v>
      </c>
      <c r="F227" s="487" t="str">
        <f t="shared" ca="1" si="84"/>
        <v>-</v>
      </c>
      <c r="G227" s="487" t="str">
        <f t="shared" ca="1" si="84"/>
        <v>-</v>
      </c>
      <c r="H227" s="487" t="str">
        <f t="shared" ca="1" si="84"/>
        <v>-</v>
      </c>
      <c r="I227" s="487" t="str">
        <f t="shared" ca="1" si="84"/>
        <v>-</v>
      </c>
      <c r="J227" s="487" t="str">
        <f t="shared" ca="1" si="84"/>
        <v>-</v>
      </c>
      <c r="K227" s="487" t="str">
        <f t="shared" ca="1" si="84"/>
        <v>-</v>
      </c>
      <c r="L227" s="487" t="str">
        <f t="shared" ca="1" si="84"/>
        <v>-</v>
      </c>
      <c r="M227" s="487" t="str">
        <f t="shared" ca="1" si="84"/>
        <v>-</v>
      </c>
      <c r="N227" s="487" t="str">
        <f t="shared" ca="1" si="84"/>
        <v>-</v>
      </c>
      <c r="O227" s="488" t="str">
        <f t="shared" ca="1" si="84"/>
        <v>-</v>
      </c>
      <c r="P227" s="489" t="str">
        <f t="shared" ca="1" si="84"/>
        <v>-</v>
      </c>
    </row>
    <row r="228" spans="2:16" x14ac:dyDescent="0.2">
      <c r="B228" s="478"/>
      <c r="C228" s="516" t="str">
        <f>'Financial Summary &amp; Reporting'!B51</f>
        <v>N/A</v>
      </c>
      <c r="D228" s="456"/>
      <c r="E228" s="487" t="str">
        <f t="shared" ref="E228:P228" ca="1" si="85">IF((E204=E155),"-",IF(E155=0,"N/A",E204/E155))</f>
        <v>-</v>
      </c>
      <c r="F228" s="487" t="str">
        <f t="shared" ca="1" si="85"/>
        <v>-</v>
      </c>
      <c r="G228" s="487" t="str">
        <f t="shared" ca="1" si="85"/>
        <v>-</v>
      </c>
      <c r="H228" s="487" t="str">
        <f t="shared" ca="1" si="85"/>
        <v>-</v>
      </c>
      <c r="I228" s="487" t="str">
        <f t="shared" ca="1" si="85"/>
        <v>-</v>
      </c>
      <c r="J228" s="487" t="str">
        <f t="shared" ca="1" si="85"/>
        <v>-</v>
      </c>
      <c r="K228" s="487" t="str">
        <f t="shared" ca="1" si="85"/>
        <v>-</v>
      </c>
      <c r="L228" s="487" t="str">
        <f t="shared" ca="1" si="85"/>
        <v>-</v>
      </c>
      <c r="M228" s="487" t="str">
        <f t="shared" ca="1" si="85"/>
        <v>-</v>
      </c>
      <c r="N228" s="487" t="str">
        <f t="shared" ca="1" si="85"/>
        <v>-</v>
      </c>
      <c r="O228" s="488" t="str">
        <f t="shared" ca="1" si="85"/>
        <v>-</v>
      </c>
      <c r="P228" s="489" t="str">
        <f t="shared" ca="1" si="85"/>
        <v>-</v>
      </c>
    </row>
    <row r="229" spans="2:16" x14ac:dyDescent="0.2">
      <c r="B229" s="478"/>
      <c r="C229" s="516" t="str">
        <f>'Financial Summary &amp; Reporting'!B52</f>
        <v>N/A</v>
      </c>
      <c r="D229" s="456"/>
      <c r="E229" s="487" t="str">
        <f t="shared" ref="E229:P229" ca="1" si="86">IF((E205=E156),"-",IF(E156=0,"N/A",E205/E156))</f>
        <v>-</v>
      </c>
      <c r="F229" s="487" t="str">
        <f t="shared" ca="1" si="86"/>
        <v>-</v>
      </c>
      <c r="G229" s="487" t="str">
        <f t="shared" ca="1" si="86"/>
        <v>-</v>
      </c>
      <c r="H229" s="487" t="str">
        <f t="shared" ca="1" si="86"/>
        <v>-</v>
      </c>
      <c r="I229" s="487" t="str">
        <f t="shared" ca="1" si="86"/>
        <v>-</v>
      </c>
      <c r="J229" s="487" t="str">
        <f t="shared" ca="1" si="86"/>
        <v>-</v>
      </c>
      <c r="K229" s="487" t="str">
        <f t="shared" ca="1" si="86"/>
        <v>-</v>
      </c>
      <c r="L229" s="487" t="str">
        <f t="shared" ca="1" si="86"/>
        <v>-</v>
      </c>
      <c r="M229" s="487" t="str">
        <f t="shared" ca="1" si="86"/>
        <v>-</v>
      </c>
      <c r="N229" s="487" t="str">
        <f t="shared" ca="1" si="86"/>
        <v>-</v>
      </c>
      <c r="O229" s="488" t="str">
        <f t="shared" ca="1" si="86"/>
        <v>-</v>
      </c>
      <c r="P229" s="489" t="str">
        <f t="shared" ca="1" si="86"/>
        <v>-</v>
      </c>
    </row>
    <row r="230" spans="2:16" x14ac:dyDescent="0.2">
      <c r="B230" s="478"/>
      <c r="C230" s="516" t="str">
        <f>'Financial Summary &amp; Reporting'!B53</f>
        <v>N/A</v>
      </c>
      <c r="D230" s="456"/>
      <c r="E230" s="487" t="str">
        <f t="shared" ref="E230:P230" ca="1" si="87">IF((E206=E157),"-",IF(E157=0,"N/A",E206/E157))</f>
        <v>-</v>
      </c>
      <c r="F230" s="487" t="str">
        <f t="shared" ca="1" si="87"/>
        <v>-</v>
      </c>
      <c r="G230" s="487" t="str">
        <f t="shared" ca="1" si="87"/>
        <v>-</v>
      </c>
      <c r="H230" s="487" t="str">
        <f t="shared" ca="1" si="87"/>
        <v>-</v>
      </c>
      <c r="I230" s="487" t="str">
        <f t="shared" ca="1" si="87"/>
        <v>-</v>
      </c>
      <c r="J230" s="487" t="str">
        <f t="shared" ca="1" si="87"/>
        <v>-</v>
      </c>
      <c r="K230" s="487" t="str">
        <f t="shared" ca="1" si="87"/>
        <v>-</v>
      </c>
      <c r="L230" s="487" t="str">
        <f t="shared" ca="1" si="87"/>
        <v>-</v>
      </c>
      <c r="M230" s="487" t="str">
        <f t="shared" ca="1" si="87"/>
        <v>-</v>
      </c>
      <c r="N230" s="487" t="str">
        <f t="shared" ca="1" si="87"/>
        <v>-</v>
      </c>
      <c r="O230" s="488" t="str">
        <f t="shared" ca="1" si="87"/>
        <v>-</v>
      </c>
      <c r="P230" s="489" t="str">
        <f t="shared" ca="1" si="87"/>
        <v>-</v>
      </c>
    </row>
    <row r="231" spans="2:16" x14ac:dyDescent="0.2">
      <c r="B231" s="478"/>
      <c r="C231" s="516" t="str">
        <f>'Financial Summary &amp; Reporting'!B54</f>
        <v>N/A</v>
      </c>
      <c r="D231" s="456"/>
      <c r="E231" s="487" t="str">
        <f t="shared" ref="E231:P231" ca="1" si="88">IF((E207=E158),"-",IF(E158=0,"N/A",E207/E158))</f>
        <v>-</v>
      </c>
      <c r="F231" s="487" t="str">
        <f t="shared" ca="1" si="88"/>
        <v>-</v>
      </c>
      <c r="G231" s="487" t="str">
        <f t="shared" ca="1" si="88"/>
        <v>-</v>
      </c>
      <c r="H231" s="487" t="str">
        <f t="shared" ca="1" si="88"/>
        <v>-</v>
      </c>
      <c r="I231" s="487" t="str">
        <f t="shared" ca="1" si="88"/>
        <v>-</v>
      </c>
      <c r="J231" s="487" t="str">
        <f t="shared" ca="1" si="88"/>
        <v>-</v>
      </c>
      <c r="K231" s="487" t="str">
        <f t="shared" ca="1" si="88"/>
        <v>-</v>
      </c>
      <c r="L231" s="487" t="str">
        <f t="shared" ca="1" si="88"/>
        <v>-</v>
      </c>
      <c r="M231" s="487" t="str">
        <f t="shared" ca="1" si="88"/>
        <v>-</v>
      </c>
      <c r="N231" s="487" t="str">
        <f t="shared" ca="1" si="88"/>
        <v>-</v>
      </c>
      <c r="O231" s="488" t="str">
        <f t="shared" ca="1" si="88"/>
        <v>-</v>
      </c>
      <c r="P231" s="489" t="str">
        <f t="shared" ca="1" si="88"/>
        <v>-</v>
      </c>
    </row>
    <row r="232" spans="2:16" x14ac:dyDescent="0.2">
      <c r="B232" s="478"/>
      <c r="C232" s="516" t="str">
        <f>'Financial Summary &amp; Reporting'!B55</f>
        <v>N/A</v>
      </c>
      <c r="D232" s="456"/>
      <c r="E232" s="487" t="str">
        <f t="shared" ref="E232:P232" ca="1" si="89">IF((E208=E159),"-",IF(E159=0,"N/A",E208/E159))</f>
        <v>-</v>
      </c>
      <c r="F232" s="487" t="str">
        <f t="shared" ca="1" si="89"/>
        <v>-</v>
      </c>
      <c r="G232" s="487" t="str">
        <f t="shared" ca="1" si="89"/>
        <v>-</v>
      </c>
      <c r="H232" s="487" t="str">
        <f t="shared" ca="1" si="89"/>
        <v>-</v>
      </c>
      <c r="I232" s="487" t="str">
        <f t="shared" ca="1" si="89"/>
        <v>-</v>
      </c>
      <c r="J232" s="487" t="str">
        <f t="shared" ca="1" si="89"/>
        <v>-</v>
      </c>
      <c r="K232" s="487" t="str">
        <f t="shared" ca="1" si="89"/>
        <v>-</v>
      </c>
      <c r="L232" s="487" t="str">
        <f t="shared" ca="1" si="89"/>
        <v>-</v>
      </c>
      <c r="M232" s="487" t="str">
        <f t="shared" ca="1" si="89"/>
        <v>-</v>
      </c>
      <c r="N232" s="487" t="str">
        <f t="shared" ca="1" si="89"/>
        <v>-</v>
      </c>
      <c r="O232" s="488" t="str">
        <f t="shared" ca="1" si="89"/>
        <v>-</v>
      </c>
      <c r="P232" s="489" t="str">
        <f t="shared" ca="1" si="89"/>
        <v>-</v>
      </c>
    </row>
    <row r="233" spans="2:16" x14ac:dyDescent="0.2">
      <c r="B233" s="478"/>
      <c r="C233" s="516" t="str">
        <f>'Financial Summary &amp; Reporting'!B56</f>
        <v>N/A</v>
      </c>
      <c r="D233" s="456"/>
      <c r="E233" s="487" t="str">
        <f t="shared" ref="E233:P233" ca="1" si="90">IF((E209=E160),"-",IF(E160=0,"N/A",E209/E160))</f>
        <v>-</v>
      </c>
      <c r="F233" s="487" t="str">
        <f t="shared" ca="1" si="90"/>
        <v>-</v>
      </c>
      <c r="G233" s="487" t="str">
        <f t="shared" ca="1" si="90"/>
        <v>-</v>
      </c>
      <c r="H233" s="487" t="str">
        <f t="shared" ca="1" si="90"/>
        <v>-</v>
      </c>
      <c r="I233" s="487" t="str">
        <f t="shared" ca="1" si="90"/>
        <v>-</v>
      </c>
      <c r="J233" s="487" t="str">
        <f t="shared" ca="1" si="90"/>
        <v>-</v>
      </c>
      <c r="K233" s="487" t="str">
        <f t="shared" ca="1" si="90"/>
        <v>-</v>
      </c>
      <c r="L233" s="487" t="str">
        <f t="shared" ca="1" si="90"/>
        <v>-</v>
      </c>
      <c r="M233" s="487" t="str">
        <f t="shared" ca="1" si="90"/>
        <v>-</v>
      </c>
      <c r="N233" s="487" t="str">
        <f t="shared" ca="1" si="90"/>
        <v>-</v>
      </c>
      <c r="O233" s="488" t="str">
        <f t="shared" ca="1" si="90"/>
        <v>-</v>
      </c>
      <c r="P233" s="489" t="str">
        <f t="shared" ca="1" si="90"/>
        <v>-</v>
      </c>
    </row>
    <row r="234" spans="2:16" x14ac:dyDescent="0.2">
      <c r="B234" s="478"/>
      <c r="C234" s="516" t="str">
        <f>'Financial Summary &amp; Reporting'!B57</f>
        <v>N/A</v>
      </c>
      <c r="D234" s="456"/>
      <c r="E234" s="487" t="str">
        <f t="shared" ref="E234:P234" ca="1" si="91">IF((E210=E161),"-",IF(E161=0,"N/A",E210/E161))</f>
        <v>-</v>
      </c>
      <c r="F234" s="487" t="str">
        <f t="shared" ca="1" si="91"/>
        <v>-</v>
      </c>
      <c r="G234" s="487" t="str">
        <f t="shared" ca="1" si="91"/>
        <v>-</v>
      </c>
      <c r="H234" s="487" t="str">
        <f t="shared" ca="1" si="91"/>
        <v>-</v>
      </c>
      <c r="I234" s="487" t="str">
        <f t="shared" ca="1" si="91"/>
        <v>-</v>
      </c>
      <c r="J234" s="487" t="str">
        <f t="shared" ca="1" si="91"/>
        <v>-</v>
      </c>
      <c r="K234" s="487" t="str">
        <f t="shared" ca="1" si="91"/>
        <v>-</v>
      </c>
      <c r="L234" s="487" t="str">
        <f t="shared" ca="1" si="91"/>
        <v>-</v>
      </c>
      <c r="M234" s="487" t="str">
        <f t="shared" ca="1" si="91"/>
        <v>-</v>
      </c>
      <c r="N234" s="487" t="str">
        <f t="shared" ca="1" si="91"/>
        <v>-</v>
      </c>
      <c r="O234" s="488" t="str">
        <f t="shared" ca="1" si="91"/>
        <v>-</v>
      </c>
      <c r="P234" s="489" t="str">
        <f t="shared" ca="1" si="91"/>
        <v>-</v>
      </c>
    </row>
    <row r="235" spans="2:16" x14ac:dyDescent="0.2">
      <c r="B235" s="478"/>
      <c r="C235" s="516" t="str">
        <f>'Financial Summary &amp; Reporting'!B58</f>
        <v>N/A</v>
      </c>
      <c r="D235" s="456"/>
      <c r="E235" s="487" t="str">
        <f t="shared" ref="E235:P235" ca="1" si="92">IF((E211=E162),"-",IF(E162=0,"N/A",E211/E162))</f>
        <v>-</v>
      </c>
      <c r="F235" s="487" t="str">
        <f t="shared" ca="1" si="92"/>
        <v>-</v>
      </c>
      <c r="G235" s="487" t="str">
        <f t="shared" ca="1" si="92"/>
        <v>-</v>
      </c>
      <c r="H235" s="487" t="str">
        <f t="shared" ca="1" si="92"/>
        <v>-</v>
      </c>
      <c r="I235" s="487" t="str">
        <f t="shared" ca="1" si="92"/>
        <v>-</v>
      </c>
      <c r="J235" s="487" t="str">
        <f t="shared" ca="1" si="92"/>
        <v>-</v>
      </c>
      <c r="K235" s="487" t="str">
        <f t="shared" ca="1" si="92"/>
        <v>-</v>
      </c>
      <c r="L235" s="487" t="str">
        <f t="shared" ca="1" si="92"/>
        <v>-</v>
      </c>
      <c r="M235" s="487" t="str">
        <f t="shared" ca="1" si="92"/>
        <v>-</v>
      </c>
      <c r="N235" s="487" t="str">
        <f t="shared" ca="1" si="92"/>
        <v>-</v>
      </c>
      <c r="O235" s="488" t="str">
        <f t="shared" ca="1" si="92"/>
        <v>-</v>
      </c>
      <c r="P235" s="489" t="str">
        <f t="shared" ca="1" si="92"/>
        <v>-</v>
      </c>
    </row>
    <row r="236" spans="2:16" x14ac:dyDescent="0.2">
      <c r="B236" s="478"/>
      <c r="C236" s="516" t="str">
        <f>'Financial Summary &amp; Reporting'!B59</f>
        <v>N/A</v>
      </c>
      <c r="D236" s="456"/>
      <c r="E236" s="487" t="str">
        <f t="shared" ref="E236:P236" ca="1" si="93">IF((E212=E163),"-",IF(E163=0,"N/A",E212/E163))</f>
        <v>-</v>
      </c>
      <c r="F236" s="487" t="str">
        <f t="shared" ca="1" si="93"/>
        <v>-</v>
      </c>
      <c r="G236" s="487" t="str">
        <f t="shared" ca="1" si="93"/>
        <v>-</v>
      </c>
      <c r="H236" s="487" t="str">
        <f t="shared" ca="1" si="93"/>
        <v>-</v>
      </c>
      <c r="I236" s="487" t="str">
        <f t="shared" ca="1" si="93"/>
        <v>-</v>
      </c>
      <c r="J236" s="487" t="str">
        <f t="shared" ca="1" si="93"/>
        <v>-</v>
      </c>
      <c r="K236" s="487" t="str">
        <f t="shared" ca="1" si="93"/>
        <v>-</v>
      </c>
      <c r="L236" s="487" t="str">
        <f t="shared" ca="1" si="93"/>
        <v>-</v>
      </c>
      <c r="M236" s="487" t="str">
        <f t="shared" ca="1" si="93"/>
        <v>-</v>
      </c>
      <c r="N236" s="487" t="str">
        <f t="shared" ca="1" si="93"/>
        <v>-</v>
      </c>
      <c r="O236" s="488" t="str">
        <f t="shared" ca="1" si="93"/>
        <v>-</v>
      </c>
      <c r="P236" s="489" t="str">
        <f t="shared" ca="1" si="93"/>
        <v>-</v>
      </c>
    </row>
    <row r="237" spans="2:16" x14ac:dyDescent="0.2">
      <c r="B237" s="478"/>
      <c r="C237" s="516" t="str">
        <f>'Financial Summary &amp; Reporting'!B60</f>
        <v>N/A</v>
      </c>
      <c r="D237" s="456"/>
      <c r="E237" s="487" t="str">
        <f t="shared" ref="E237:P237" ca="1" si="94">IF((E213=E164),"-",IF(E164=0,"N/A",E213/E164))</f>
        <v>-</v>
      </c>
      <c r="F237" s="487" t="str">
        <f t="shared" ca="1" si="94"/>
        <v>-</v>
      </c>
      <c r="G237" s="487" t="str">
        <f t="shared" ca="1" si="94"/>
        <v>-</v>
      </c>
      <c r="H237" s="487" t="str">
        <f t="shared" ca="1" si="94"/>
        <v>-</v>
      </c>
      <c r="I237" s="487" t="str">
        <f t="shared" ca="1" si="94"/>
        <v>-</v>
      </c>
      <c r="J237" s="487" t="str">
        <f t="shared" ca="1" si="94"/>
        <v>-</v>
      </c>
      <c r="K237" s="487" t="str">
        <f t="shared" ca="1" si="94"/>
        <v>-</v>
      </c>
      <c r="L237" s="487" t="str">
        <f t="shared" ca="1" si="94"/>
        <v>-</v>
      </c>
      <c r="M237" s="487" t="str">
        <f t="shared" ca="1" si="94"/>
        <v>-</v>
      </c>
      <c r="N237" s="487" t="str">
        <f t="shared" ca="1" si="94"/>
        <v>-</v>
      </c>
      <c r="O237" s="488" t="str">
        <f t="shared" ca="1" si="94"/>
        <v>-</v>
      </c>
      <c r="P237" s="489" t="str">
        <f t="shared" ca="1" si="94"/>
        <v>-</v>
      </c>
    </row>
    <row r="238" spans="2:16" x14ac:dyDescent="0.2">
      <c r="B238" s="478"/>
      <c r="C238" s="516" t="str">
        <f>'Financial Summary &amp; Reporting'!B61</f>
        <v>N/A</v>
      </c>
      <c r="D238" s="456"/>
      <c r="E238" s="487" t="str">
        <f t="shared" ref="E238:P238" ca="1" si="95">IF((E214=E165),"-",IF(E165=0,"N/A",E214/E165))</f>
        <v>-</v>
      </c>
      <c r="F238" s="487" t="str">
        <f t="shared" ca="1" si="95"/>
        <v>-</v>
      </c>
      <c r="G238" s="487" t="str">
        <f t="shared" ca="1" si="95"/>
        <v>-</v>
      </c>
      <c r="H238" s="487" t="str">
        <f t="shared" ca="1" si="95"/>
        <v>-</v>
      </c>
      <c r="I238" s="487" t="str">
        <f t="shared" ca="1" si="95"/>
        <v>-</v>
      </c>
      <c r="J238" s="487" t="str">
        <f t="shared" ca="1" si="95"/>
        <v>-</v>
      </c>
      <c r="K238" s="487" t="str">
        <f t="shared" ca="1" si="95"/>
        <v>-</v>
      </c>
      <c r="L238" s="487" t="str">
        <f t="shared" ca="1" si="95"/>
        <v>-</v>
      </c>
      <c r="M238" s="487" t="str">
        <f t="shared" ca="1" si="95"/>
        <v>-</v>
      </c>
      <c r="N238" s="487" t="str">
        <f t="shared" ca="1" si="95"/>
        <v>-</v>
      </c>
      <c r="O238" s="488" t="str">
        <f t="shared" ca="1" si="95"/>
        <v>-</v>
      </c>
      <c r="P238" s="489" t="str">
        <f t="shared" ca="1" si="95"/>
        <v>-</v>
      </c>
    </row>
    <row r="239" spans="2:16" x14ac:dyDescent="0.2">
      <c r="B239" s="478"/>
      <c r="C239" s="516" t="str">
        <f>'Financial Summary &amp; Reporting'!B62</f>
        <v>N/A</v>
      </c>
      <c r="D239" s="456"/>
      <c r="E239" s="487" t="str">
        <f t="shared" ref="E239:P239" ca="1" si="96">IF((E215=E166),"-",IF(E166=0,"N/A",E215/E166))</f>
        <v>-</v>
      </c>
      <c r="F239" s="487" t="str">
        <f t="shared" ca="1" si="96"/>
        <v>-</v>
      </c>
      <c r="G239" s="487" t="str">
        <f t="shared" ca="1" si="96"/>
        <v>-</v>
      </c>
      <c r="H239" s="487" t="str">
        <f t="shared" ca="1" si="96"/>
        <v>-</v>
      </c>
      <c r="I239" s="487" t="str">
        <f t="shared" ca="1" si="96"/>
        <v>-</v>
      </c>
      <c r="J239" s="487" t="str">
        <f t="shared" ca="1" si="96"/>
        <v>-</v>
      </c>
      <c r="K239" s="487" t="str">
        <f t="shared" ca="1" si="96"/>
        <v>-</v>
      </c>
      <c r="L239" s="487" t="str">
        <f t="shared" ca="1" si="96"/>
        <v>-</v>
      </c>
      <c r="M239" s="487" t="str">
        <f t="shared" ca="1" si="96"/>
        <v>-</v>
      </c>
      <c r="N239" s="487" t="str">
        <f t="shared" ca="1" si="96"/>
        <v>-</v>
      </c>
      <c r="O239" s="488" t="str">
        <f t="shared" ca="1" si="96"/>
        <v>-</v>
      </c>
      <c r="P239" s="489" t="str">
        <f t="shared" ca="1" si="96"/>
        <v>-</v>
      </c>
    </row>
    <row r="240" spans="2:16" x14ac:dyDescent="0.2">
      <c r="B240" s="478"/>
      <c r="C240" s="872" t="s">
        <v>38</v>
      </c>
      <c r="D240" s="872"/>
      <c r="E240" s="490" t="str">
        <f t="shared" ref="E240:P240" ca="1" si="97">IF((E216=E167),"-",IF(E167=0,"N/A",E216/E167))</f>
        <v>-</v>
      </c>
      <c r="F240" s="490" t="str">
        <f t="shared" ca="1" si="97"/>
        <v>-</v>
      </c>
      <c r="G240" s="490" t="str">
        <f t="shared" ca="1" si="97"/>
        <v>-</v>
      </c>
      <c r="H240" s="490" t="str">
        <f t="shared" ca="1" si="97"/>
        <v>-</v>
      </c>
      <c r="I240" s="490" t="str">
        <f t="shared" ca="1" si="97"/>
        <v>-</v>
      </c>
      <c r="J240" s="490" t="str">
        <f t="shared" ca="1" si="97"/>
        <v>-</v>
      </c>
      <c r="K240" s="490" t="str">
        <f t="shared" ca="1" si="97"/>
        <v>-</v>
      </c>
      <c r="L240" s="490" t="str">
        <f t="shared" ca="1" si="97"/>
        <v>-</v>
      </c>
      <c r="M240" s="490" t="str">
        <f t="shared" ca="1" si="97"/>
        <v>-</v>
      </c>
      <c r="N240" s="490" t="str">
        <f t="shared" ca="1" si="97"/>
        <v>-</v>
      </c>
      <c r="O240" s="491" t="str">
        <f t="shared" ca="1" si="97"/>
        <v>-</v>
      </c>
      <c r="P240" s="491" t="str">
        <f t="shared" ca="1" si="97"/>
        <v>-</v>
      </c>
    </row>
    <row r="241" spans="15:16" s="448" customFormat="1" ht="14.25" x14ac:dyDescent="0.2">
      <c r="O241" s="476"/>
      <c r="P241" s="476"/>
    </row>
    <row r="242" spans="15:16" s="448" customFormat="1" ht="14.25" x14ac:dyDescent="0.2"/>
  </sheetData>
  <mergeCells count="27">
    <mergeCell ref="P11:P12"/>
    <mergeCell ref="C19:D19"/>
    <mergeCell ref="C216:D216"/>
    <mergeCell ref="C219:D219"/>
    <mergeCell ref="C240:D240"/>
    <mergeCell ref="C146:D146"/>
    <mergeCell ref="C167:D167"/>
    <mergeCell ref="C170:D170"/>
    <mergeCell ref="C191:D191"/>
    <mergeCell ref="C195:D195"/>
    <mergeCell ref="C21:D21"/>
    <mergeCell ref="C42:D42"/>
    <mergeCell ref="C12:D12"/>
    <mergeCell ref="C106:D106"/>
    <mergeCell ref="C140:D140"/>
    <mergeCell ref="C109:D109"/>
    <mergeCell ref="H8:I8"/>
    <mergeCell ref="H91:I91"/>
    <mergeCell ref="A8:C8"/>
    <mergeCell ref="H93:I93"/>
    <mergeCell ref="C98:D98"/>
    <mergeCell ref="C63:D63"/>
    <mergeCell ref="C117:D117"/>
    <mergeCell ref="C121:D121"/>
    <mergeCell ref="C129:D129"/>
    <mergeCell ref="C132:D132"/>
    <mergeCell ref="A91:C91"/>
  </mergeCells>
  <conditionalFormatting sqref="E121:N128 E212:N215">
    <cfRule type="expression" dxfId="16" priority="11">
      <formula>(E$120="Latest Actual")</formula>
    </cfRule>
  </conditionalFormatting>
  <conditionalFormatting sqref="E129:N129">
    <cfRule type="expression" dxfId="15" priority="10">
      <formula>(E$120="Latest Actual")</formula>
    </cfRule>
  </conditionalFormatting>
  <conditionalFormatting sqref="E140:N140">
    <cfRule type="expression" dxfId="14" priority="8">
      <formula>(E$120="Latest Actual")</formula>
    </cfRule>
  </conditionalFormatting>
  <conditionalFormatting sqref="E132:N139">
    <cfRule type="expression" dxfId="13" priority="9">
      <formula>(E$120="Latest Actual")</formula>
    </cfRule>
  </conditionalFormatting>
  <conditionalFormatting sqref="E195:N196">
    <cfRule type="expression" dxfId="12" priority="6">
      <formula>(E$120="Latest Actual")</formula>
    </cfRule>
  </conditionalFormatting>
  <conditionalFormatting sqref="E216:N216">
    <cfRule type="expression" dxfId="11" priority="5">
      <formula>(E$120="Latest Actual")</formula>
    </cfRule>
  </conditionalFormatting>
  <conditionalFormatting sqref="E240:N240">
    <cfRule type="expression" dxfId="10" priority="3">
      <formula>(E$120="Latest Actual")</formula>
    </cfRule>
  </conditionalFormatting>
  <conditionalFormatting sqref="E219:N239">
    <cfRule type="expression" dxfId="9" priority="4">
      <formula>(E$120="Latest Actual")</formula>
    </cfRule>
  </conditionalFormatting>
  <conditionalFormatting sqref="E197:N211">
    <cfRule type="expression" dxfId="8" priority="2">
      <formula>(E$120="Latest Actual")</formula>
    </cfRule>
  </conditionalFormatting>
  <conditionalFormatting sqref="Q12">
    <cfRule type="expression" dxfId="7" priority="1" stopIfTrue="1">
      <formula>(multiple_funders="No")</formula>
    </cfRule>
  </conditionalFormatting>
  <dataValidations count="1">
    <dataValidation type="custom" allowBlank="1" showInputMessage="1" showErrorMessage="1" sqref="AY89:BG89 AY6:BG6 C19:D19 P11:P12">
      <formula1>"'"</formula1>
    </dataValidation>
  </dataValidations>
  <pageMargins left="0.7" right="0.7" top="0.75" bottom="0.75" header="0.3" footer="0.3"/>
  <pageSetup scale="59" fitToHeight="0" orientation="landscape" r:id="rId1"/>
  <rowBreaks count="4" manualBreakCount="4">
    <brk id="63" max="15" man="1"/>
    <brk id="87" max="15" man="1"/>
    <brk id="141" max="15" man="1"/>
    <brk id="192" max="1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Config!$B$66:$B$86</xm:f>
          </x14:formula1>
          <xm:sqref>H8:I8</xm:sqref>
        </x14:dataValidation>
        <x14:dataValidation type="list" allowBlank="1" showInputMessage="1" showErrorMessage="1">
          <x14:formula1>
            <xm:f>Config!$B$66:$B$86</xm:f>
          </x14:formula1>
          <xm:sqref>H93:I93 H91:I91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sheetPr>
  <dimension ref="A1:E26"/>
  <sheetViews>
    <sheetView zoomScale="90" zoomScaleNormal="90" workbookViewId="0">
      <selection activeCell="G14" sqref="G14"/>
    </sheetView>
  </sheetViews>
  <sheetFormatPr defaultRowHeight="15" x14ac:dyDescent="0.25"/>
  <cols>
    <col min="1" max="1" width="23.140625" customWidth="1"/>
    <col min="2" max="2" width="16.7109375" customWidth="1"/>
    <col min="3" max="3" width="11.5703125" customWidth="1"/>
    <col min="4" max="5" width="10.7109375" customWidth="1"/>
    <col min="6" max="6" width="12.28515625" customWidth="1"/>
  </cols>
  <sheetData>
    <row r="1" spans="1:5" s="42" customFormat="1" ht="20.25" x14ac:dyDescent="0.3">
      <c r="A1" s="892" t="s">
        <v>310</v>
      </c>
      <c r="B1" s="212"/>
    </row>
    <row r="2" spans="1:5" s="42" customFormat="1" ht="12.95" customHeight="1" x14ac:dyDescent="0.2">
      <c r="A2" s="221"/>
      <c r="B2" s="223"/>
    </row>
    <row r="3" spans="1:5" s="42" customFormat="1" ht="20.25" customHeight="1" x14ac:dyDescent="0.3">
      <c r="A3" s="253" t="s">
        <v>566</v>
      </c>
    </row>
    <row r="4" spans="1:5" s="42" customFormat="1" ht="12.95" customHeight="1" x14ac:dyDescent="0.2">
      <c r="A4" s="223" t="s">
        <v>581</v>
      </c>
    </row>
    <row r="5" spans="1:5" s="42" customFormat="1" ht="12.95" customHeight="1" x14ac:dyDescent="0.2">
      <c r="A5" s="223"/>
    </row>
    <row r="11" spans="1:5" x14ac:dyDescent="0.25">
      <c r="A11" s="220"/>
      <c r="B11" s="220"/>
      <c r="C11" s="220"/>
      <c r="D11" s="220"/>
      <c r="E11" s="220"/>
    </row>
    <row r="12" spans="1:5" x14ac:dyDescent="0.25">
      <c r="A12" s="220"/>
      <c r="B12" s="220"/>
      <c r="C12" s="220"/>
      <c r="D12" s="220"/>
      <c r="E12" s="220"/>
    </row>
    <row r="13" spans="1:5" x14ac:dyDescent="0.25">
      <c r="A13" s="768" t="s">
        <v>248</v>
      </c>
      <c r="B13" s="768" t="s">
        <v>474</v>
      </c>
      <c r="C13" s="220"/>
      <c r="D13" s="220"/>
      <c r="E13" s="220"/>
    </row>
    <row r="14" spans="1:5" x14ac:dyDescent="0.25">
      <c r="A14" s="768" t="s">
        <v>247</v>
      </c>
      <c r="B14" s="220" t="s">
        <v>475</v>
      </c>
      <c r="C14" s="220" t="s">
        <v>246</v>
      </c>
      <c r="D14" s="220"/>
      <c r="E14" s="220"/>
    </row>
    <row r="15" spans="1:5" x14ac:dyDescent="0.25">
      <c r="A15" s="769" t="s">
        <v>2</v>
      </c>
      <c r="B15" s="770">
        <v>0</v>
      </c>
      <c r="C15" s="770">
        <v>0</v>
      </c>
      <c r="D15" s="220"/>
      <c r="E15" s="220"/>
    </row>
    <row r="16" spans="1:5" x14ac:dyDescent="0.25">
      <c r="A16" s="769" t="s">
        <v>3</v>
      </c>
      <c r="B16" s="770">
        <v>0</v>
      </c>
      <c r="C16" s="770">
        <v>0</v>
      </c>
      <c r="D16" s="220"/>
      <c r="E16" s="220"/>
    </row>
    <row r="17" spans="1:5" x14ac:dyDescent="0.25">
      <c r="A17" s="769" t="s">
        <v>198</v>
      </c>
      <c r="B17" s="770">
        <v>0</v>
      </c>
      <c r="C17" s="770">
        <v>0</v>
      </c>
      <c r="D17" s="220"/>
      <c r="E17" s="220"/>
    </row>
    <row r="18" spans="1:5" x14ac:dyDescent="0.25">
      <c r="A18" s="769" t="s">
        <v>4</v>
      </c>
      <c r="B18" s="770">
        <v>0</v>
      </c>
      <c r="C18" s="770">
        <v>0</v>
      </c>
      <c r="D18" s="220"/>
      <c r="E18" s="220"/>
    </row>
    <row r="19" spans="1:5" x14ac:dyDescent="0.25">
      <c r="A19" s="769" t="s">
        <v>6</v>
      </c>
      <c r="B19" s="770">
        <v>0</v>
      </c>
      <c r="C19" s="770">
        <v>0</v>
      </c>
      <c r="D19" s="220"/>
      <c r="E19" s="220"/>
    </row>
    <row r="20" spans="1:5" x14ac:dyDescent="0.25">
      <c r="A20" s="769" t="s">
        <v>28</v>
      </c>
      <c r="B20" s="770">
        <v>0</v>
      </c>
      <c r="C20" s="770">
        <v>0</v>
      </c>
      <c r="D20" s="220"/>
      <c r="E20" s="220"/>
    </row>
    <row r="21" spans="1:5" x14ac:dyDescent="0.25">
      <c r="A21" s="769" t="s">
        <v>65</v>
      </c>
      <c r="B21" s="770">
        <v>0</v>
      </c>
      <c r="C21" s="770">
        <v>0</v>
      </c>
      <c r="D21" s="220"/>
      <c r="E21" s="220"/>
    </row>
    <row r="22" spans="1:5" x14ac:dyDescent="0.25">
      <c r="A22" s="769" t="s">
        <v>246</v>
      </c>
      <c r="B22" s="770">
        <v>0</v>
      </c>
      <c r="C22" s="770">
        <v>0</v>
      </c>
      <c r="D22" s="220"/>
      <c r="E22" s="220"/>
    </row>
    <row r="23" spans="1:5" x14ac:dyDescent="0.25">
      <c r="A23" s="220"/>
      <c r="B23" s="220"/>
      <c r="C23" s="220"/>
      <c r="D23" s="220"/>
      <c r="E23" s="220"/>
    </row>
    <row r="24" spans="1:5" x14ac:dyDescent="0.25">
      <c r="A24" s="220"/>
      <c r="B24" s="220"/>
      <c r="C24" s="220"/>
      <c r="D24" s="220"/>
      <c r="E24" s="220"/>
    </row>
    <row r="25" spans="1:5" x14ac:dyDescent="0.25">
      <c r="A25" s="220"/>
      <c r="B25" s="220"/>
      <c r="C25" s="220"/>
      <c r="D25" s="220"/>
      <c r="E25" s="220"/>
    </row>
    <row r="26" spans="1:5" x14ac:dyDescent="0.25">
      <c r="A26" s="220"/>
      <c r="B26" s="220"/>
      <c r="C26" s="220"/>
      <c r="D26" s="220"/>
      <c r="E26" s="220"/>
    </row>
  </sheetData>
  <dataValidations count="1">
    <dataValidation type="custom" allowBlank="1" showInputMessage="1" showErrorMessage="1" sqref="AY6:BG11">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autoPageBreaks="0" fitToPage="1"/>
  </sheetPr>
  <dimension ref="A1:EC113"/>
  <sheetViews>
    <sheetView showGridLines="0" zoomScale="90" zoomScaleNormal="90" workbookViewId="0"/>
  </sheetViews>
  <sheetFormatPr defaultColWidth="9.140625" defaultRowHeight="14.25" outlineLevelRow="1" outlineLevelCol="2" x14ac:dyDescent="0.2"/>
  <cols>
    <col min="1" max="1" width="3.7109375" style="342" customWidth="1"/>
    <col min="2" max="2" width="4.7109375" style="342" customWidth="1"/>
    <col min="3" max="3" width="35.28515625" style="342" customWidth="1"/>
    <col min="4" max="4" width="3.7109375" style="448" customWidth="1"/>
    <col min="5" max="9" width="14.28515625" style="342" customWidth="1" outlineLevel="1"/>
    <col min="10" max="14" width="14.28515625" style="342" customWidth="1" outlineLevel="2"/>
    <col min="15" max="15" width="14.28515625" style="342" customWidth="1" outlineLevel="1"/>
    <col min="16" max="16" width="2.7109375" style="448" customWidth="1"/>
    <col min="17" max="17" width="3.7109375" style="448" customWidth="1"/>
    <col min="18" max="22" width="14.28515625" style="342" hidden="1" customWidth="1" outlineLevel="1"/>
    <col min="23" max="27" width="14.28515625" style="342" hidden="1" customWidth="1" outlineLevel="2"/>
    <col min="28" max="28" width="14.28515625" style="342" hidden="1" customWidth="1" outlineLevel="1" collapsed="1"/>
    <col min="29" max="29" width="2.7109375" style="448" customWidth="1" collapsed="1"/>
    <col min="30" max="30" width="3.7109375" style="448" customWidth="1"/>
    <col min="31" max="35" width="14.28515625" style="342" hidden="1" customWidth="1" outlineLevel="1"/>
    <col min="36" max="40" width="14.28515625" style="342" hidden="1" customWidth="1" outlineLevel="2"/>
    <col min="41" max="41" width="14.28515625" style="342" hidden="1" customWidth="1" outlineLevel="1" collapsed="1"/>
    <col min="42" max="42" width="2.7109375" style="448" customWidth="1" collapsed="1"/>
    <col min="43" max="43" width="3.7109375" style="448" customWidth="1"/>
    <col min="44" max="48" width="14.28515625" style="342" hidden="1" customWidth="1" outlineLevel="1"/>
    <col min="49" max="53" width="14.28515625" style="342" hidden="1" customWidth="1" outlineLevel="2"/>
    <col min="54" max="54" width="14.28515625" style="342" hidden="1" customWidth="1" outlineLevel="1" collapsed="1"/>
    <col min="55" max="55" width="2.7109375" style="448" customWidth="1" collapsed="1"/>
    <col min="56" max="56" width="3.7109375" style="448" customWidth="1"/>
    <col min="57" max="61" width="14.28515625" style="342" hidden="1" customWidth="1" outlineLevel="1"/>
    <col min="62" max="66" width="14.28515625" style="342" hidden="1" customWidth="1" outlineLevel="2"/>
    <col min="67" max="67" width="14.28515625" style="342" hidden="1" customWidth="1" outlineLevel="1" collapsed="1"/>
    <col min="68" max="68" width="2.7109375" style="448" customWidth="1" collapsed="1"/>
    <col min="69" max="69" width="3.7109375" style="448" customWidth="1"/>
    <col min="70" max="74" width="14.28515625" style="342" hidden="1" customWidth="1" outlineLevel="1"/>
    <col min="75" max="79" width="14.28515625" style="342" hidden="1" customWidth="1" outlineLevel="2"/>
    <col min="80" max="80" width="14.28515625" style="342" hidden="1" customWidth="1" outlineLevel="1" collapsed="1"/>
    <col min="81" max="81" width="2.7109375" style="448" customWidth="1" collapsed="1"/>
    <col min="82" max="82" width="3.7109375" style="448" customWidth="1"/>
    <col min="83" max="87" width="14.28515625" style="342" hidden="1" customWidth="1" outlineLevel="1"/>
    <col min="88" max="92" width="14.28515625" style="342" hidden="1" customWidth="1" outlineLevel="2"/>
    <col min="93" max="93" width="14.28515625" style="342" hidden="1" customWidth="1" outlineLevel="1" collapsed="1"/>
    <col min="94" max="94" width="2.7109375" style="448" customWidth="1" collapsed="1"/>
    <col min="95" max="95" width="3.7109375" style="448" customWidth="1"/>
    <col min="96" max="100" width="14.28515625" style="342" hidden="1" customWidth="1" outlineLevel="1"/>
    <col min="101" max="105" width="14.28515625" style="342" hidden="1" customWidth="1" outlineLevel="2"/>
    <col min="106" max="106" width="14.28515625" style="342" hidden="1" customWidth="1" outlineLevel="1" collapsed="1"/>
    <col min="107" max="107" width="2.7109375" style="448" customWidth="1" collapsed="1"/>
    <col min="108" max="108" width="3.7109375" style="448" customWidth="1"/>
    <col min="109" max="113" width="14.28515625" style="342" hidden="1" customWidth="1" outlineLevel="1"/>
    <col min="114" max="118" width="14.28515625" style="342" hidden="1" customWidth="1" outlineLevel="2"/>
    <col min="119" max="119" width="14.28515625" style="342" hidden="1" customWidth="1" outlineLevel="1" collapsed="1"/>
    <col min="120" max="120" width="2.7109375" style="448" customWidth="1" collapsed="1"/>
    <col min="121" max="121" width="3.7109375" style="448" customWidth="1"/>
    <col min="122" max="126" width="14.28515625" style="342" hidden="1" customWidth="1" outlineLevel="1"/>
    <col min="127" max="131" width="14.28515625" style="342" hidden="1" customWidth="1" outlineLevel="2"/>
    <col min="132" max="132" width="14.28515625" style="342" hidden="1" customWidth="1" outlineLevel="1" collapsed="1"/>
    <col min="133" max="133" width="2.7109375" style="448" customWidth="1" collapsed="1"/>
    <col min="134" max="16384" width="9.140625" style="342"/>
  </cols>
  <sheetData>
    <row r="1" spans="1:133" s="215" customFormat="1" ht="20.25" x14ac:dyDescent="0.3">
      <c r="A1" s="905" t="s">
        <v>346</v>
      </c>
      <c r="B1" s="212"/>
      <c r="C1" s="212"/>
      <c r="D1" s="212"/>
      <c r="E1" s="212"/>
      <c r="F1" s="212"/>
      <c r="G1" s="553"/>
      <c r="H1" s="553"/>
      <c r="I1" s="553"/>
      <c r="J1" s="553"/>
      <c r="K1" s="553"/>
      <c r="L1" s="553"/>
      <c r="M1" s="553"/>
      <c r="N1" s="553"/>
      <c r="O1" s="553"/>
      <c r="P1" s="448"/>
      <c r="Q1" s="212"/>
      <c r="R1" s="212"/>
      <c r="S1" s="212"/>
      <c r="T1" s="553"/>
      <c r="U1" s="553"/>
      <c r="V1" s="553"/>
      <c r="W1" s="553"/>
      <c r="X1" s="553"/>
      <c r="Y1" s="553"/>
      <c r="Z1" s="553"/>
      <c r="AA1" s="553"/>
      <c r="AB1" s="553"/>
      <c r="AC1" s="448"/>
      <c r="AD1" s="212"/>
      <c r="AE1" s="212"/>
      <c r="AF1" s="212"/>
      <c r="AG1" s="553"/>
      <c r="AH1" s="553"/>
      <c r="AI1" s="553"/>
      <c r="AJ1" s="553"/>
      <c r="AK1" s="553"/>
      <c r="AL1" s="553"/>
      <c r="AM1" s="553"/>
      <c r="AN1" s="553"/>
      <c r="AO1" s="553"/>
      <c r="AP1" s="448"/>
      <c r="AQ1" s="212"/>
      <c r="AR1" s="212"/>
      <c r="AS1" s="212"/>
      <c r="AT1" s="553"/>
      <c r="AU1" s="553"/>
      <c r="AV1" s="553"/>
      <c r="AW1" s="553"/>
      <c r="AX1" s="553"/>
      <c r="AY1" s="553"/>
      <c r="AZ1" s="553"/>
      <c r="BA1" s="553"/>
      <c r="BB1" s="553"/>
      <c r="BC1" s="448"/>
      <c r="BD1" s="212"/>
      <c r="BE1" s="212"/>
      <c r="BF1" s="212"/>
      <c r="BG1" s="553"/>
      <c r="BH1" s="553"/>
      <c r="BI1" s="553"/>
      <c r="BJ1" s="553"/>
      <c r="BK1" s="553"/>
      <c r="BL1" s="553"/>
      <c r="BM1" s="553"/>
      <c r="BN1" s="553"/>
      <c r="BO1" s="553"/>
      <c r="BP1" s="448"/>
      <c r="BQ1" s="212"/>
      <c r="BR1" s="212"/>
      <c r="BS1" s="212"/>
      <c r="BT1" s="553"/>
      <c r="BU1" s="553"/>
      <c r="BV1" s="553"/>
      <c r="BW1" s="553"/>
      <c r="BX1" s="553"/>
      <c r="BY1" s="553"/>
      <c r="BZ1" s="553"/>
      <c r="CA1" s="553"/>
      <c r="CB1" s="553"/>
      <c r="CC1" s="448"/>
      <c r="CD1" s="212"/>
      <c r="CE1" s="212"/>
      <c r="CF1" s="212"/>
      <c r="CG1" s="553"/>
      <c r="CH1" s="553"/>
      <c r="CI1" s="553"/>
      <c r="CJ1" s="553"/>
      <c r="CK1" s="553"/>
      <c r="CL1" s="553"/>
      <c r="CM1" s="553"/>
      <c r="CN1" s="553"/>
      <c r="CO1" s="553"/>
      <c r="CP1" s="448"/>
      <c r="CQ1" s="212"/>
      <c r="CR1" s="212"/>
      <c r="CS1" s="212"/>
      <c r="CT1" s="553"/>
      <c r="CU1" s="553"/>
      <c r="CV1" s="553"/>
      <c r="CW1" s="553"/>
      <c r="CX1" s="553"/>
      <c r="CY1" s="553"/>
      <c r="CZ1" s="553"/>
      <c r="DA1" s="553"/>
      <c r="DB1" s="553"/>
      <c r="DC1" s="448"/>
      <c r="DD1" s="212"/>
      <c r="DE1" s="212"/>
      <c r="DF1" s="212"/>
      <c r="DG1" s="553"/>
      <c r="DH1" s="553"/>
      <c r="DI1" s="553"/>
      <c r="DJ1" s="553"/>
      <c r="DK1" s="553"/>
      <c r="DL1" s="553"/>
      <c r="DM1" s="553"/>
      <c r="DN1" s="553"/>
      <c r="DO1" s="553"/>
      <c r="DP1" s="448"/>
      <c r="DQ1" s="212"/>
      <c r="DR1" s="212"/>
      <c r="DS1" s="212"/>
      <c r="DT1" s="553"/>
      <c r="DU1" s="553"/>
      <c r="DV1" s="553"/>
      <c r="DW1" s="553"/>
      <c r="DX1" s="553"/>
      <c r="DY1" s="553"/>
      <c r="DZ1" s="553"/>
      <c r="EA1" s="553"/>
      <c r="EB1" s="553"/>
      <c r="EC1" s="448"/>
    </row>
    <row r="2" spans="1:133" s="328" customFormat="1" ht="46.5" customHeight="1" x14ac:dyDescent="0.2">
      <c r="B2" s="329"/>
      <c r="C2" s="330" t="s">
        <v>542</v>
      </c>
      <c r="D2" s="331" t="s">
        <v>348</v>
      </c>
      <c r="E2" s="332" t="s">
        <v>347</v>
      </c>
      <c r="F2" s="333"/>
      <c r="G2" s="333"/>
      <c r="H2" s="333"/>
      <c r="I2" s="333"/>
      <c r="J2" s="333"/>
      <c r="K2" s="334"/>
      <c r="L2" s="334"/>
      <c r="M2" s="334"/>
      <c r="N2" s="334"/>
      <c r="O2" s="335"/>
      <c r="P2" s="448"/>
      <c r="Q2" s="331" t="s">
        <v>349</v>
      </c>
      <c r="R2" s="332" t="s">
        <v>350</v>
      </c>
      <c r="S2" s="333"/>
      <c r="T2" s="333"/>
      <c r="U2" s="333"/>
      <c r="V2" s="333"/>
      <c r="W2" s="333"/>
      <c r="X2" s="334"/>
      <c r="Y2" s="334"/>
      <c r="Z2" s="334"/>
      <c r="AA2" s="334"/>
      <c r="AB2" s="335"/>
      <c r="AC2" s="448"/>
      <c r="AD2" s="331" t="s">
        <v>351</v>
      </c>
      <c r="AE2" s="332" t="s">
        <v>352</v>
      </c>
      <c r="AF2" s="333"/>
      <c r="AG2" s="333"/>
      <c r="AH2" s="333"/>
      <c r="AI2" s="333"/>
      <c r="AJ2" s="333"/>
      <c r="AK2" s="334"/>
      <c r="AL2" s="334"/>
      <c r="AM2" s="334"/>
      <c r="AN2" s="334"/>
      <c r="AO2" s="335"/>
      <c r="AP2" s="448"/>
      <c r="AQ2" s="331" t="s">
        <v>418</v>
      </c>
      <c r="AR2" s="332" t="s">
        <v>353</v>
      </c>
      <c r="AS2" s="333"/>
      <c r="AT2" s="333"/>
      <c r="AU2" s="333"/>
      <c r="AV2" s="333"/>
      <c r="AW2" s="333"/>
      <c r="AX2" s="334"/>
      <c r="AY2" s="334"/>
      <c r="AZ2" s="334"/>
      <c r="BA2" s="334"/>
      <c r="BB2" s="335"/>
      <c r="BC2" s="448"/>
      <c r="BD2" s="331" t="s">
        <v>419</v>
      </c>
      <c r="BE2" s="332" t="s">
        <v>354</v>
      </c>
      <c r="BF2" s="333"/>
      <c r="BG2" s="333"/>
      <c r="BH2" s="333"/>
      <c r="BI2" s="333"/>
      <c r="BJ2" s="333"/>
      <c r="BK2" s="334"/>
      <c r="BL2" s="334"/>
      <c r="BM2" s="334"/>
      <c r="BN2" s="334"/>
      <c r="BO2" s="335"/>
      <c r="BP2" s="448"/>
      <c r="BQ2" s="331" t="s">
        <v>420</v>
      </c>
      <c r="BR2" s="332" t="s">
        <v>355</v>
      </c>
      <c r="BS2" s="333"/>
      <c r="BT2" s="333"/>
      <c r="BU2" s="333"/>
      <c r="BV2" s="333"/>
      <c r="BW2" s="333"/>
      <c r="BX2" s="334"/>
      <c r="BY2" s="334"/>
      <c r="BZ2" s="334"/>
      <c r="CA2" s="334"/>
      <c r="CB2" s="335"/>
      <c r="CC2" s="448"/>
      <c r="CD2" s="331" t="s">
        <v>421</v>
      </c>
      <c r="CE2" s="332" t="s">
        <v>356</v>
      </c>
      <c r="CF2" s="333"/>
      <c r="CG2" s="333"/>
      <c r="CH2" s="333"/>
      <c r="CI2" s="333"/>
      <c r="CJ2" s="333"/>
      <c r="CK2" s="334"/>
      <c r="CL2" s="334"/>
      <c r="CM2" s="334"/>
      <c r="CN2" s="334"/>
      <c r="CO2" s="335"/>
      <c r="CP2" s="448"/>
      <c r="CQ2" s="331" t="s">
        <v>422</v>
      </c>
      <c r="CR2" s="332" t="s">
        <v>357</v>
      </c>
      <c r="CS2" s="333"/>
      <c r="CT2" s="333"/>
      <c r="CU2" s="333"/>
      <c r="CV2" s="333"/>
      <c r="CW2" s="333"/>
      <c r="CX2" s="334"/>
      <c r="CY2" s="334"/>
      <c r="CZ2" s="334"/>
      <c r="DA2" s="334"/>
      <c r="DB2" s="335"/>
      <c r="DC2" s="448"/>
      <c r="DD2" s="331" t="s">
        <v>423</v>
      </c>
      <c r="DE2" s="332" t="s">
        <v>358</v>
      </c>
      <c r="DF2" s="333"/>
      <c r="DG2" s="333"/>
      <c r="DH2" s="333"/>
      <c r="DI2" s="333"/>
      <c r="DJ2" s="333"/>
      <c r="DK2" s="334"/>
      <c r="DL2" s="334"/>
      <c r="DM2" s="334"/>
      <c r="DN2" s="334"/>
      <c r="DO2" s="335"/>
      <c r="DP2" s="448"/>
      <c r="DQ2" s="331" t="s">
        <v>424</v>
      </c>
      <c r="DR2" s="332" t="s">
        <v>359</v>
      </c>
      <c r="DS2" s="333"/>
      <c r="DT2" s="333"/>
      <c r="DU2" s="333"/>
      <c r="DV2" s="333"/>
      <c r="DW2" s="333"/>
      <c r="DX2" s="334"/>
      <c r="DY2" s="334"/>
      <c r="DZ2" s="334"/>
      <c r="EA2" s="334"/>
      <c r="EB2" s="335"/>
      <c r="EC2" s="448"/>
    </row>
    <row r="3" spans="1:133" s="448" customFormat="1" ht="29.25" customHeight="1" thickBot="1" x14ac:dyDescent="0.3">
      <c r="E3" s="758" t="s">
        <v>543</v>
      </c>
      <c r="R3" s="758" t="s">
        <v>543</v>
      </c>
      <c r="AE3" s="758" t="s">
        <v>543</v>
      </c>
      <c r="AR3" s="758" t="s">
        <v>543</v>
      </c>
      <c r="BE3" s="758" t="s">
        <v>543</v>
      </c>
      <c r="BR3" s="758" t="s">
        <v>543</v>
      </c>
      <c r="CE3" s="758" t="s">
        <v>543</v>
      </c>
      <c r="CR3" s="758" t="s">
        <v>543</v>
      </c>
      <c r="DE3" s="758" t="s">
        <v>543</v>
      </c>
      <c r="DR3" s="758" t="s">
        <v>543</v>
      </c>
    </row>
    <row r="4" spans="1:133" x14ac:dyDescent="0.2">
      <c r="A4" s="448"/>
      <c r="B4" s="336"/>
      <c r="C4" s="337"/>
      <c r="E4" s="338"/>
      <c r="F4" s="339"/>
      <c r="G4" s="339"/>
      <c r="H4" s="339"/>
      <c r="I4" s="339"/>
      <c r="J4" s="339"/>
      <c r="K4" s="339"/>
      <c r="L4" s="339"/>
      <c r="M4" s="339"/>
      <c r="N4" s="340"/>
      <c r="O4" s="341"/>
      <c r="P4" s="342"/>
      <c r="R4" s="338"/>
      <c r="S4" s="339"/>
      <c r="T4" s="339"/>
      <c r="U4" s="339"/>
      <c r="V4" s="339"/>
      <c r="W4" s="339"/>
      <c r="X4" s="339"/>
      <c r="Y4" s="339"/>
      <c r="Z4" s="339"/>
      <c r="AA4" s="340"/>
      <c r="AB4" s="341"/>
      <c r="AC4" s="342"/>
      <c r="AE4" s="338"/>
      <c r="AF4" s="339"/>
      <c r="AG4" s="339"/>
      <c r="AH4" s="339"/>
      <c r="AI4" s="339"/>
      <c r="AJ4" s="339"/>
      <c r="AK4" s="339"/>
      <c r="AL4" s="339"/>
      <c r="AM4" s="339"/>
      <c r="AN4" s="340"/>
      <c r="AO4" s="341"/>
      <c r="AP4" s="342"/>
      <c r="AR4" s="338"/>
      <c r="AS4" s="339"/>
      <c r="AT4" s="339"/>
      <c r="AU4" s="339"/>
      <c r="AV4" s="339"/>
      <c r="AW4" s="339"/>
      <c r="AX4" s="339"/>
      <c r="AY4" s="339"/>
      <c r="AZ4" s="339"/>
      <c r="BA4" s="340"/>
      <c r="BB4" s="341"/>
      <c r="BC4" s="342"/>
      <c r="BE4" s="338"/>
      <c r="BF4" s="339"/>
      <c r="BG4" s="339"/>
      <c r="BH4" s="339"/>
      <c r="BI4" s="339"/>
      <c r="BJ4" s="339"/>
      <c r="BK4" s="339"/>
      <c r="BL4" s="339"/>
      <c r="BM4" s="339"/>
      <c r="BN4" s="340"/>
      <c r="BO4" s="341"/>
      <c r="BP4" s="342"/>
      <c r="BR4" s="338"/>
      <c r="BS4" s="339"/>
      <c r="BT4" s="339"/>
      <c r="BU4" s="339"/>
      <c r="BV4" s="339"/>
      <c r="BW4" s="339"/>
      <c r="BX4" s="339"/>
      <c r="BY4" s="339"/>
      <c r="BZ4" s="339"/>
      <c r="CA4" s="340"/>
      <c r="CB4" s="341"/>
      <c r="CC4" s="342"/>
      <c r="CE4" s="338"/>
      <c r="CF4" s="339"/>
      <c r="CG4" s="339"/>
      <c r="CH4" s="339"/>
      <c r="CI4" s="339"/>
      <c r="CJ4" s="339"/>
      <c r="CK4" s="339"/>
      <c r="CL4" s="339"/>
      <c r="CM4" s="339"/>
      <c r="CN4" s="340"/>
      <c r="CO4" s="341"/>
      <c r="CP4" s="342"/>
      <c r="CR4" s="338"/>
      <c r="CS4" s="339"/>
      <c r="CT4" s="339"/>
      <c r="CU4" s="339"/>
      <c r="CV4" s="339"/>
      <c r="CW4" s="339"/>
      <c r="CX4" s="339"/>
      <c r="CY4" s="339"/>
      <c r="CZ4" s="339"/>
      <c r="DA4" s="340"/>
      <c r="DB4" s="341"/>
      <c r="DC4" s="342"/>
      <c r="DE4" s="338"/>
      <c r="DF4" s="339"/>
      <c r="DG4" s="339"/>
      <c r="DH4" s="339"/>
      <c r="DI4" s="339"/>
      <c r="DJ4" s="339"/>
      <c r="DK4" s="339"/>
      <c r="DL4" s="339"/>
      <c r="DM4" s="339"/>
      <c r="DN4" s="340"/>
      <c r="DO4" s="341"/>
      <c r="DP4" s="342"/>
      <c r="DR4" s="338"/>
      <c r="DS4" s="339"/>
      <c r="DT4" s="339"/>
      <c r="DU4" s="339"/>
      <c r="DV4" s="339"/>
      <c r="DW4" s="339"/>
      <c r="DX4" s="339"/>
      <c r="DY4" s="339"/>
      <c r="DZ4" s="339"/>
      <c r="EA4" s="340"/>
      <c r="EB4" s="341"/>
      <c r="EC4" s="342"/>
    </row>
    <row r="5" spans="1:133" ht="15.75" customHeight="1" x14ac:dyDescent="0.25">
      <c r="B5" s="336"/>
      <c r="C5" s="337"/>
      <c r="E5" s="759"/>
      <c r="F5" s="760"/>
      <c r="G5" s="760"/>
      <c r="H5" s="760"/>
      <c r="I5" s="760"/>
      <c r="J5" s="760"/>
      <c r="K5" s="760"/>
      <c r="L5" s="760"/>
      <c r="M5" s="760"/>
      <c r="N5" s="761"/>
      <c r="O5" s="343"/>
      <c r="R5" s="759"/>
      <c r="S5" s="760"/>
      <c r="T5" s="760"/>
      <c r="U5" s="760"/>
      <c r="V5" s="760"/>
      <c r="W5" s="760"/>
      <c r="X5" s="760"/>
      <c r="Y5" s="760"/>
      <c r="Z5" s="760"/>
      <c r="AA5" s="761"/>
      <c r="AB5" s="343"/>
      <c r="AE5" s="759"/>
      <c r="AF5" s="760"/>
      <c r="AG5" s="760"/>
      <c r="AH5" s="760"/>
      <c r="AI5" s="760"/>
      <c r="AJ5" s="760"/>
      <c r="AK5" s="760"/>
      <c r="AL5" s="760"/>
      <c r="AM5" s="760"/>
      <c r="AN5" s="761"/>
      <c r="AO5" s="343"/>
      <c r="AR5" s="759"/>
      <c r="AS5" s="760"/>
      <c r="AT5" s="760"/>
      <c r="AU5" s="760"/>
      <c r="AV5" s="760"/>
      <c r="AW5" s="760"/>
      <c r="AX5" s="760"/>
      <c r="AY5" s="760"/>
      <c r="AZ5" s="760"/>
      <c r="BA5" s="761"/>
      <c r="BB5" s="343"/>
      <c r="BE5" s="759"/>
      <c r="BF5" s="760"/>
      <c r="BG5" s="760"/>
      <c r="BH5" s="760"/>
      <c r="BI5" s="760"/>
      <c r="BJ5" s="760"/>
      <c r="BK5" s="760"/>
      <c r="BL5" s="760"/>
      <c r="BM5" s="760"/>
      <c r="BN5" s="761"/>
      <c r="BO5" s="343"/>
      <c r="BR5" s="759"/>
      <c r="BS5" s="760"/>
      <c r="BT5" s="760"/>
      <c r="BU5" s="760"/>
      <c r="BV5" s="760"/>
      <c r="BW5" s="760"/>
      <c r="BX5" s="760"/>
      <c r="BY5" s="760"/>
      <c r="BZ5" s="760"/>
      <c r="CA5" s="761"/>
      <c r="CB5" s="343"/>
      <c r="CE5" s="759"/>
      <c r="CF5" s="760"/>
      <c r="CG5" s="760"/>
      <c r="CH5" s="760"/>
      <c r="CI5" s="760"/>
      <c r="CJ5" s="760"/>
      <c r="CK5" s="760"/>
      <c r="CL5" s="760"/>
      <c r="CM5" s="760"/>
      <c r="CN5" s="761"/>
      <c r="CO5" s="343"/>
      <c r="CR5" s="759"/>
      <c r="CS5" s="760"/>
      <c r="CT5" s="760"/>
      <c r="CU5" s="760"/>
      <c r="CV5" s="760"/>
      <c r="CW5" s="760"/>
      <c r="CX5" s="760"/>
      <c r="CY5" s="760"/>
      <c r="CZ5" s="760"/>
      <c r="DA5" s="761"/>
      <c r="DB5" s="343"/>
      <c r="DE5" s="759"/>
      <c r="DF5" s="760"/>
      <c r="DG5" s="760"/>
      <c r="DH5" s="760"/>
      <c r="DI5" s="760"/>
      <c r="DJ5" s="760"/>
      <c r="DK5" s="760"/>
      <c r="DL5" s="760"/>
      <c r="DM5" s="760"/>
      <c r="DN5" s="761"/>
      <c r="DO5" s="343"/>
      <c r="DR5" s="759"/>
      <c r="DS5" s="760"/>
      <c r="DT5" s="760"/>
      <c r="DU5" s="760"/>
      <c r="DV5" s="760"/>
      <c r="DW5" s="760"/>
      <c r="DX5" s="760"/>
      <c r="DY5" s="760"/>
      <c r="DZ5" s="760"/>
      <c r="EA5" s="761"/>
      <c r="EB5" s="343"/>
    </row>
    <row r="6" spans="1:133" s="351" customFormat="1" ht="15" x14ac:dyDescent="0.25">
      <c r="A6" s="344"/>
      <c r="B6" s="345"/>
      <c r="C6" s="346"/>
      <c r="D6" s="344"/>
      <c r="E6" s="347"/>
      <c r="F6" s="348"/>
      <c r="G6" s="348"/>
      <c r="H6" s="348"/>
      <c r="I6" s="348"/>
      <c r="J6" s="348"/>
      <c r="K6" s="348"/>
      <c r="L6" s="348"/>
      <c r="M6" s="348"/>
      <c r="N6" s="349"/>
      <c r="O6" s="350"/>
      <c r="Q6" s="344"/>
      <c r="R6" s="347"/>
      <c r="S6" s="348"/>
      <c r="T6" s="348"/>
      <c r="U6" s="348"/>
      <c r="V6" s="348"/>
      <c r="W6" s="348"/>
      <c r="X6" s="348"/>
      <c r="Y6" s="348"/>
      <c r="Z6" s="348"/>
      <c r="AA6" s="349"/>
      <c r="AB6" s="350"/>
      <c r="AD6" s="344"/>
      <c r="AE6" s="347"/>
      <c r="AF6" s="348"/>
      <c r="AG6" s="348"/>
      <c r="AH6" s="348"/>
      <c r="AI6" s="348"/>
      <c r="AJ6" s="348"/>
      <c r="AK6" s="348"/>
      <c r="AL6" s="348"/>
      <c r="AM6" s="348"/>
      <c r="AN6" s="349"/>
      <c r="AO6" s="350"/>
      <c r="AQ6" s="344"/>
      <c r="AR6" s="347"/>
      <c r="AS6" s="348"/>
      <c r="AT6" s="348"/>
      <c r="AU6" s="348"/>
      <c r="AV6" s="348"/>
      <c r="AW6" s="348"/>
      <c r="AX6" s="348"/>
      <c r="AY6" s="348"/>
      <c r="AZ6" s="348"/>
      <c r="BA6" s="349"/>
      <c r="BB6" s="350"/>
      <c r="BD6" s="344"/>
      <c r="BE6" s="347"/>
      <c r="BF6" s="348"/>
      <c r="BG6" s="348"/>
      <c r="BH6" s="348"/>
      <c r="BI6" s="348"/>
      <c r="BJ6" s="348"/>
      <c r="BK6" s="348"/>
      <c r="BL6" s="348"/>
      <c r="BM6" s="348"/>
      <c r="BN6" s="349"/>
      <c r="BO6" s="350"/>
      <c r="BQ6" s="344"/>
      <c r="BR6" s="347"/>
      <c r="BS6" s="348"/>
      <c r="BT6" s="348"/>
      <c r="BU6" s="348"/>
      <c r="BV6" s="348"/>
      <c r="BW6" s="348"/>
      <c r="BX6" s="348"/>
      <c r="BY6" s="348"/>
      <c r="BZ6" s="348"/>
      <c r="CA6" s="349"/>
      <c r="CB6" s="350"/>
      <c r="CD6" s="344"/>
      <c r="CE6" s="347"/>
      <c r="CF6" s="348"/>
      <c r="CG6" s="348"/>
      <c r="CH6" s="348"/>
      <c r="CI6" s="348"/>
      <c r="CJ6" s="348"/>
      <c r="CK6" s="348"/>
      <c r="CL6" s="348"/>
      <c r="CM6" s="348"/>
      <c r="CN6" s="349"/>
      <c r="CO6" s="350"/>
      <c r="CQ6" s="344"/>
      <c r="CR6" s="347"/>
      <c r="CS6" s="348"/>
      <c r="CT6" s="348"/>
      <c r="CU6" s="348"/>
      <c r="CV6" s="348"/>
      <c r="CW6" s="348"/>
      <c r="CX6" s="348"/>
      <c r="CY6" s="348"/>
      <c r="CZ6" s="348"/>
      <c r="DA6" s="349"/>
      <c r="DB6" s="350"/>
      <c r="DD6" s="344"/>
      <c r="DE6" s="347"/>
      <c r="DF6" s="348"/>
      <c r="DG6" s="348"/>
      <c r="DH6" s="348"/>
      <c r="DI6" s="348"/>
      <c r="DJ6" s="348"/>
      <c r="DK6" s="348"/>
      <c r="DL6" s="348"/>
      <c r="DM6" s="348"/>
      <c r="DN6" s="349"/>
      <c r="DO6" s="350"/>
      <c r="DQ6" s="344"/>
      <c r="DR6" s="347"/>
      <c r="DS6" s="348"/>
      <c r="DT6" s="348"/>
      <c r="DU6" s="348"/>
      <c r="DV6" s="348"/>
      <c r="DW6" s="348"/>
      <c r="DX6" s="348"/>
      <c r="DY6" s="348"/>
      <c r="DZ6" s="348"/>
      <c r="EA6" s="349"/>
      <c r="EB6" s="350"/>
    </row>
    <row r="7" spans="1:133" s="328" customFormat="1" ht="3.95" customHeight="1" x14ac:dyDescent="0.2">
      <c r="B7" s="329"/>
      <c r="C7" s="352"/>
      <c r="D7" s="476"/>
      <c r="E7" s="353"/>
      <c r="F7" s="352"/>
      <c r="G7" s="352"/>
      <c r="H7" s="352"/>
      <c r="I7" s="352"/>
      <c r="J7" s="352"/>
      <c r="K7" s="329"/>
      <c r="L7" s="329"/>
      <c r="M7" s="329"/>
      <c r="N7" s="329"/>
      <c r="O7" s="343"/>
      <c r="P7" s="476"/>
      <c r="Q7" s="476"/>
      <c r="R7" s="353"/>
      <c r="S7" s="352"/>
      <c r="T7" s="352"/>
      <c r="U7" s="352"/>
      <c r="V7" s="352"/>
      <c r="W7" s="352"/>
      <c r="X7" s="329"/>
      <c r="Y7" s="329"/>
      <c r="Z7" s="329"/>
      <c r="AA7" s="329"/>
      <c r="AB7" s="343"/>
      <c r="AC7" s="476"/>
      <c r="AD7" s="476"/>
      <c r="AE7" s="353"/>
      <c r="AF7" s="352"/>
      <c r="AG7" s="352"/>
      <c r="AH7" s="352"/>
      <c r="AI7" s="352"/>
      <c r="AJ7" s="352"/>
      <c r="AK7" s="329"/>
      <c r="AL7" s="329"/>
      <c r="AM7" s="329"/>
      <c r="AN7" s="329"/>
      <c r="AO7" s="343"/>
      <c r="AP7" s="476"/>
      <c r="AQ7" s="476"/>
      <c r="AR7" s="353"/>
      <c r="AS7" s="352"/>
      <c r="AT7" s="352"/>
      <c r="AU7" s="352"/>
      <c r="AV7" s="352"/>
      <c r="AW7" s="352"/>
      <c r="AX7" s="329"/>
      <c r="AY7" s="329"/>
      <c r="AZ7" s="329"/>
      <c r="BA7" s="329"/>
      <c r="BB7" s="343"/>
      <c r="BC7" s="476"/>
      <c r="BD7" s="476"/>
      <c r="BE7" s="353"/>
      <c r="BF7" s="352"/>
      <c r="BG7" s="352"/>
      <c r="BH7" s="352"/>
      <c r="BI7" s="352"/>
      <c r="BJ7" s="352"/>
      <c r="BK7" s="329"/>
      <c r="BL7" s="329"/>
      <c r="BM7" s="329"/>
      <c r="BN7" s="329"/>
      <c r="BO7" s="343"/>
      <c r="BP7" s="476"/>
      <c r="BQ7" s="476"/>
      <c r="BR7" s="353"/>
      <c r="BS7" s="352"/>
      <c r="BT7" s="352"/>
      <c r="BU7" s="352"/>
      <c r="BV7" s="352"/>
      <c r="BW7" s="352"/>
      <c r="BX7" s="329"/>
      <c r="BY7" s="329"/>
      <c r="BZ7" s="329"/>
      <c r="CA7" s="329"/>
      <c r="CB7" s="343"/>
      <c r="CC7" s="476"/>
      <c r="CD7" s="476"/>
      <c r="CE7" s="353"/>
      <c r="CF7" s="352"/>
      <c r="CG7" s="352"/>
      <c r="CH7" s="352"/>
      <c r="CI7" s="352"/>
      <c r="CJ7" s="352"/>
      <c r="CK7" s="329"/>
      <c r="CL7" s="329"/>
      <c r="CM7" s="329"/>
      <c r="CN7" s="329"/>
      <c r="CO7" s="343"/>
      <c r="CP7" s="476"/>
      <c r="CQ7" s="476"/>
      <c r="CR7" s="353"/>
      <c r="CS7" s="352"/>
      <c r="CT7" s="352"/>
      <c r="CU7" s="352"/>
      <c r="CV7" s="352"/>
      <c r="CW7" s="352"/>
      <c r="CX7" s="329"/>
      <c r="CY7" s="329"/>
      <c r="CZ7" s="329"/>
      <c r="DA7" s="329"/>
      <c r="DB7" s="343"/>
      <c r="DC7" s="476"/>
      <c r="DD7" s="476"/>
      <c r="DE7" s="353"/>
      <c r="DF7" s="352"/>
      <c r="DG7" s="352"/>
      <c r="DH7" s="352"/>
      <c r="DI7" s="352"/>
      <c r="DJ7" s="352"/>
      <c r="DK7" s="329"/>
      <c r="DL7" s="329"/>
      <c r="DM7" s="329"/>
      <c r="DN7" s="329"/>
      <c r="DO7" s="343"/>
      <c r="DP7" s="476"/>
      <c r="DQ7" s="476"/>
      <c r="DR7" s="353"/>
      <c r="DS7" s="352"/>
      <c r="DT7" s="352"/>
      <c r="DU7" s="352"/>
      <c r="DV7" s="352"/>
      <c r="DW7" s="352"/>
      <c r="DX7" s="329"/>
      <c r="DY7" s="329"/>
      <c r="DZ7" s="329"/>
      <c r="EA7" s="329"/>
      <c r="EB7" s="343"/>
      <c r="EC7" s="476"/>
    </row>
    <row r="8" spans="1:133" ht="1.5" customHeight="1" thickBot="1" x14ac:dyDescent="0.25">
      <c r="E8" s="354"/>
      <c r="F8" s="328"/>
      <c r="G8" s="328"/>
      <c r="H8" s="328"/>
      <c r="I8" s="328"/>
      <c r="J8" s="328"/>
      <c r="K8" s="328"/>
      <c r="L8" s="328"/>
      <c r="M8" s="328"/>
      <c r="N8" s="328"/>
      <c r="O8" s="355"/>
      <c r="R8" s="354"/>
      <c r="S8" s="328"/>
      <c r="T8" s="328"/>
      <c r="U8" s="328"/>
      <c r="V8" s="328"/>
      <c r="W8" s="328"/>
      <c r="X8" s="328"/>
      <c r="Y8" s="328"/>
      <c r="Z8" s="328"/>
      <c r="AA8" s="328"/>
      <c r="AB8" s="355"/>
      <c r="AE8" s="354"/>
      <c r="AF8" s="328"/>
      <c r="AG8" s="328"/>
      <c r="AH8" s="328"/>
      <c r="AI8" s="328"/>
      <c r="AJ8" s="328"/>
      <c r="AK8" s="328"/>
      <c r="AL8" s="328"/>
      <c r="AM8" s="328"/>
      <c r="AN8" s="328"/>
      <c r="AO8" s="355"/>
      <c r="AR8" s="354"/>
      <c r="AS8" s="328"/>
      <c r="AT8" s="328"/>
      <c r="AU8" s="328"/>
      <c r="AV8" s="328"/>
      <c r="AW8" s="328"/>
      <c r="AX8" s="328"/>
      <c r="AY8" s="328"/>
      <c r="AZ8" s="328"/>
      <c r="BA8" s="328"/>
      <c r="BB8" s="355"/>
      <c r="BE8" s="354"/>
      <c r="BF8" s="328"/>
      <c r="BG8" s="328"/>
      <c r="BH8" s="328"/>
      <c r="BI8" s="328"/>
      <c r="BJ8" s="328"/>
      <c r="BK8" s="328"/>
      <c r="BL8" s="328"/>
      <c r="BM8" s="328"/>
      <c r="BN8" s="328"/>
      <c r="BO8" s="355"/>
      <c r="BR8" s="354"/>
      <c r="BS8" s="328"/>
      <c r="BT8" s="328"/>
      <c r="BU8" s="328"/>
      <c r="BV8" s="328"/>
      <c r="BW8" s="328"/>
      <c r="BX8" s="328"/>
      <c r="BY8" s="328"/>
      <c r="BZ8" s="328"/>
      <c r="CA8" s="328"/>
      <c r="CB8" s="355"/>
      <c r="CE8" s="354"/>
      <c r="CF8" s="328"/>
      <c r="CG8" s="328"/>
      <c r="CH8" s="328"/>
      <c r="CI8" s="328"/>
      <c r="CJ8" s="328"/>
      <c r="CK8" s="328"/>
      <c r="CL8" s="328"/>
      <c r="CM8" s="328"/>
      <c r="CN8" s="328"/>
      <c r="CO8" s="355"/>
      <c r="CR8" s="354"/>
      <c r="CS8" s="328"/>
      <c r="CT8" s="328"/>
      <c r="CU8" s="328"/>
      <c r="CV8" s="328"/>
      <c r="CW8" s="328"/>
      <c r="CX8" s="328"/>
      <c r="CY8" s="328"/>
      <c r="CZ8" s="328"/>
      <c r="DA8" s="328"/>
      <c r="DB8" s="355"/>
      <c r="DE8" s="354"/>
      <c r="DF8" s="328"/>
      <c r="DG8" s="328"/>
      <c r="DH8" s="328"/>
      <c r="DI8" s="328"/>
      <c r="DJ8" s="328"/>
      <c r="DK8" s="328"/>
      <c r="DL8" s="328"/>
      <c r="DM8" s="328"/>
      <c r="DN8" s="328"/>
      <c r="DO8" s="355"/>
      <c r="DR8" s="354"/>
      <c r="DS8" s="328"/>
      <c r="DT8" s="328"/>
      <c r="DU8" s="328"/>
      <c r="DV8" s="328"/>
      <c r="DW8" s="328"/>
      <c r="DX8" s="328"/>
      <c r="DY8" s="328"/>
      <c r="DZ8" s="328"/>
      <c r="EA8" s="328"/>
      <c r="EB8" s="355"/>
    </row>
    <row r="9" spans="1:133" s="356" customFormat="1" ht="4.5" customHeight="1" x14ac:dyDescent="0.2">
      <c r="D9" s="449"/>
      <c r="E9" s="357"/>
      <c r="O9" s="358"/>
      <c r="P9" s="449"/>
      <c r="Q9" s="449"/>
      <c r="R9" s="357"/>
      <c r="AB9" s="358"/>
      <c r="AC9" s="449"/>
      <c r="AD9" s="449"/>
      <c r="AE9" s="357"/>
      <c r="AO9" s="358"/>
      <c r="AP9" s="449"/>
      <c r="AQ9" s="449"/>
      <c r="AR9" s="357"/>
      <c r="BB9" s="358"/>
      <c r="BC9" s="449"/>
      <c r="BD9" s="449"/>
      <c r="BE9" s="357"/>
      <c r="BO9" s="358"/>
      <c r="BP9" s="449"/>
      <c r="BQ9" s="449"/>
      <c r="BR9" s="357"/>
      <c r="CB9" s="358"/>
      <c r="CC9" s="449"/>
      <c r="CD9" s="449"/>
      <c r="CE9" s="357"/>
      <c r="CO9" s="358"/>
      <c r="CP9" s="449"/>
      <c r="CQ9" s="449"/>
      <c r="CR9" s="357"/>
      <c r="DB9" s="358"/>
      <c r="DC9" s="449"/>
      <c r="DD9" s="449"/>
      <c r="DE9" s="357"/>
      <c r="DO9" s="358"/>
      <c r="DP9" s="449"/>
      <c r="DQ9" s="449"/>
      <c r="DR9" s="357"/>
      <c r="EB9" s="358"/>
      <c r="EC9" s="449"/>
    </row>
    <row r="10" spans="1:133" s="476" customFormat="1" ht="15" customHeight="1" x14ac:dyDescent="0.2">
      <c r="A10" s="359" t="s">
        <v>552</v>
      </c>
      <c r="B10" s="360"/>
      <c r="C10" s="361"/>
      <c r="E10" s="362"/>
      <c r="F10" s="363"/>
      <c r="G10" s="363"/>
      <c r="H10" s="363"/>
      <c r="I10" s="363"/>
      <c r="J10" s="363"/>
      <c r="K10" s="363"/>
      <c r="L10" s="363"/>
      <c r="M10" s="363"/>
      <c r="N10" s="363"/>
      <c r="O10" s="364"/>
      <c r="R10" s="362"/>
      <c r="S10" s="363"/>
      <c r="T10" s="363"/>
      <c r="U10" s="363"/>
      <c r="V10" s="363"/>
      <c r="W10" s="363"/>
      <c r="X10" s="363"/>
      <c r="Y10" s="363"/>
      <c r="Z10" s="363"/>
      <c r="AA10" s="363"/>
      <c r="AB10" s="364"/>
      <c r="AE10" s="362"/>
      <c r="AF10" s="363"/>
      <c r="AG10" s="363"/>
      <c r="AH10" s="363"/>
      <c r="AI10" s="363"/>
      <c r="AJ10" s="363"/>
      <c r="AK10" s="363"/>
      <c r="AL10" s="363"/>
      <c r="AM10" s="363"/>
      <c r="AN10" s="363"/>
      <c r="AO10" s="364"/>
      <c r="AR10" s="362"/>
      <c r="AS10" s="363"/>
      <c r="AT10" s="363"/>
      <c r="AU10" s="363"/>
      <c r="AV10" s="363"/>
      <c r="AW10" s="363"/>
      <c r="AX10" s="363"/>
      <c r="AY10" s="363"/>
      <c r="AZ10" s="363"/>
      <c r="BA10" s="363"/>
      <c r="BB10" s="364"/>
      <c r="BE10" s="362"/>
      <c r="BF10" s="363"/>
      <c r="BG10" s="363"/>
      <c r="BH10" s="363"/>
      <c r="BI10" s="363"/>
      <c r="BJ10" s="363"/>
      <c r="BK10" s="363"/>
      <c r="BL10" s="363"/>
      <c r="BM10" s="363"/>
      <c r="BN10" s="363"/>
      <c r="BO10" s="364"/>
      <c r="BR10" s="362"/>
      <c r="BS10" s="363"/>
      <c r="BT10" s="363"/>
      <c r="BU10" s="363"/>
      <c r="BV10" s="363"/>
      <c r="BW10" s="363"/>
      <c r="BX10" s="363"/>
      <c r="BY10" s="363"/>
      <c r="BZ10" s="363"/>
      <c r="CA10" s="363"/>
      <c r="CB10" s="364"/>
      <c r="CE10" s="362"/>
      <c r="CF10" s="363"/>
      <c r="CG10" s="363"/>
      <c r="CH10" s="363"/>
      <c r="CI10" s="363"/>
      <c r="CJ10" s="363"/>
      <c r="CK10" s="363"/>
      <c r="CL10" s="363"/>
      <c r="CM10" s="363"/>
      <c r="CN10" s="363"/>
      <c r="CO10" s="364"/>
      <c r="CR10" s="362"/>
      <c r="CS10" s="363"/>
      <c r="CT10" s="363"/>
      <c r="CU10" s="363"/>
      <c r="CV10" s="363"/>
      <c r="CW10" s="363"/>
      <c r="CX10" s="363"/>
      <c r="CY10" s="363"/>
      <c r="CZ10" s="363"/>
      <c r="DA10" s="363"/>
      <c r="DB10" s="364"/>
      <c r="DE10" s="362"/>
      <c r="DF10" s="363"/>
      <c r="DG10" s="363"/>
      <c r="DH10" s="363"/>
      <c r="DI10" s="363"/>
      <c r="DJ10" s="363"/>
      <c r="DK10" s="363"/>
      <c r="DL10" s="363"/>
      <c r="DM10" s="363"/>
      <c r="DN10" s="363"/>
      <c r="DO10" s="364"/>
      <c r="DR10" s="362"/>
      <c r="DS10" s="363"/>
      <c r="DT10" s="363"/>
      <c r="DU10" s="363"/>
      <c r="DV10" s="363"/>
      <c r="DW10" s="363"/>
      <c r="DX10" s="363"/>
      <c r="DY10" s="363"/>
      <c r="DZ10" s="363"/>
      <c r="EA10" s="363"/>
      <c r="EB10" s="364"/>
    </row>
    <row r="11" spans="1:133" ht="15" customHeight="1" x14ac:dyDescent="0.2">
      <c r="B11" s="873" t="s">
        <v>171</v>
      </c>
      <c r="C11" s="873"/>
      <c r="E11" s="365"/>
      <c r="F11" s="366"/>
      <c r="G11" s="366"/>
      <c r="H11" s="366"/>
      <c r="I11" s="366"/>
      <c r="J11" s="366"/>
      <c r="K11" s="366"/>
      <c r="L11" s="366"/>
      <c r="M11" s="366"/>
      <c r="N11" s="366"/>
      <c r="O11" s="367"/>
      <c r="R11" s="365"/>
      <c r="S11" s="366"/>
      <c r="T11" s="366"/>
      <c r="U11" s="366"/>
      <c r="V11" s="366"/>
      <c r="W11" s="366"/>
      <c r="X11" s="366"/>
      <c r="Y11" s="366"/>
      <c r="Z11" s="366"/>
      <c r="AA11" s="366"/>
      <c r="AB11" s="367"/>
      <c r="AE11" s="365"/>
      <c r="AF11" s="366"/>
      <c r="AG11" s="366"/>
      <c r="AH11" s="366"/>
      <c r="AI11" s="366"/>
      <c r="AJ11" s="366"/>
      <c r="AK11" s="366"/>
      <c r="AL11" s="366"/>
      <c r="AM11" s="366"/>
      <c r="AN11" s="366"/>
      <c r="AO11" s="367"/>
      <c r="AR11" s="365"/>
      <c r="AS11" s="366"/>
      <c r="AT11" s="366"/>
      <c r="AU11" s="366"/>
      <c r="AV11" s="366"/>
      <c r="AW11" s="366"/>
      <c r="AX11" s="366"/>
      <c r="AY11" s="366"/>
      <c r="AZ11" s="366"/>
      <c r="BA11" s="366"/>
      <c r="BB11" s="367"/>
      <c r="BE11" s="365"/>
      <c r="BF11" s="366"/>
      <c r="BG11" s="366"/>
      <c r="BH11" s="366"/>
      <c r="BI11" s="366"/>
      <c r="BJ11" s="366"/>
      <c r="BK11" s="366"/>
      <c r="BL11" s="366"/>
      <c r="BM11" s="366"/>
      <c r="BN11" s="366"/>
      <c r="BO11" s="367"/>
      <c r="BR11" s="365"/>
      <c r="BS11" s="366"/>
      <c r="BT11" s="366"/>
      <c r="BU11" s="366"/>
      <c r="BV11" s="366"/>
      <c r="BW11" s="366"/>
      <c r="BX11" s="366"/>
      <c r="BY11" s="366"/>
      <c r="BZ11" s="366"/>
      <c r="CA11" s="366"/>
      <c r="CB11" s="367"/>
      <c r="CE11" s="365"/>
      <c r="CF11" s="366"/>
      <c r="CG11" s="366"/>
      <c r="CH11" s="366"/>
      <c r="CI11" s="366"/>
      <c r="CJ11" s="366"/>
      <c r="CK11" s="366"/>
      <c r="CL11" s="366"/>
      <c r="CM11" s="366"/>
      <c r="CN11" s="366"/>
      <c r="CO11" s="367"/>
      <c r="CR11" s="365"/>
      <c r="CS11" s="366"/>
      <c r="CT11" s="366"/>
      <c r="CU11" s="366"/>
      <c r="CV11" s="366"/>
      <c r="CW11" s="366"/>
      <c r="CX11" s="366"/>
      <c r="CY11" s="366"/>
      <c r="CZ11" s="366"/>
      <c r="DA11" s="366"/>
      <c r="DB11" s="367"/>
      <c r="DE11" s="365"/>
      <c r="DF11" s="366"/>
      <c r="DG11" s="366"/>
      <c r="DH11" s="366"/>
      <c r="DI11" s="366"/>
      <c r="DJ11" s="366"/>
      <c r="DK11" s="366"/>
      <c r="DL11" s="366"/>
      <c r="DM11" s="366"/>
      <c r="DN11" s="366"/>
      <c r="DO11" s="367"/>
      <c r="DR11" s="365"/>
      <c r="DS11" s="366"/>
      <c r="DT11" s="366"/>
      <c r="DU11" s="366"/>
      <c r="DV11" s="366"/>
      <c r="DW11" s="366"/>
      <c r="DX11" s="366"/>
      <c r="DY11" s="366"/>
      <c r="DZ11" s="366"/>
      <c r="EA11" s="366"/>
      <c r="EB11" s="367"/>
    </row>
    <row r="12" spans="1:133" x14ac:dyDescent="0.2">
      <c r="B12" s="877" t="s">
        <v>554</v>
      </c>
      <c r="C12" s="877"/>
      <c r="E12" s="368"/>
      <c r="F12" s="369"/>
      <c r="G12" s="369"/>
      <c r="H12" s="369"/>
      <c r="I12" s="369"/>
      <c r="J12" s="369"/>
      <c r="K12" s="369"/>
      <c r="L12" s="369"/>
      <c r="M12" s="369"/>
      <c r="N12" s="369"/>
      <c r="O12" s="370"/>
      <c r="R12" s="368"/>
      <c r="S12" s="369"/>
      <c r="T12" s="369"/>
      <c r="U12" s="369"/>
      <c r="V12" s="369"/>
      <c r="W12" s="369"/>
      <c r="X12" s="369"/>
      <c r="Y12" s="369"/>
      <c r="Z12" s="369"/>
      <c r="AA12" s="369"/>
      <c r="AB12" s="370"/>
      <c r="AE12" s="368"/>
      <c r="AF12" s="369"/>
      <c r="AG12" s="369"/>
      <c r="AH12" s="369"/>
      <c r="AI12" s="369"/>
      <c r="AJ12" s="369"/>
      <c r="AK12" s="369"/>
      <c r="AL12" s="369"/>
      <c r="AM12" s="369"/>
      <c r="AN12" s="369"/>
      <c r="AO12" s="370"/>
      <c r="AR12" s="368"/>
      <c r="AS12" s="369"/>
      <c r="AT12" s="369"/>
      <c r="AU12" s="369"/>
      <c r="AV12" s="369"/>
      <c r="AW12" s="369"/>
      <c r="AX12" s="369"/>
      <c r="AY12" s="369"/>
      <c r="AZ12" s="369"/>
      <c r="BA12" s="369"/>
      <c r="BB12" s="370"/>
      <c r="BE12" s="368"/>
      <c r="BF12" s="369"/>
      <c r="BG12" s="369"/>
      <c r="BH12" s="369"/>
      <c r="BI12" s="369"/>
      <c r="BJ12" s="369"/>
      <c r="BK12" s="369"/>
      <c r="BL12" s="369"/>
      <c r="BM12" s="369"/>
      <c r="BN12" s="369"/>
      <c r="BO12" s="370"/>
      <c r="BR12" s="368"/>
      <c r="BS12" s="369"/>
      <c r="BT12" s="369"/>
      <c r="BU12" s="369"/>
      <c r="BV12" s="369"/>
      <c r="BW12" s="369"/>
      <c r="BX12" s="369"/>
      <c r="BY12" s="369"/>
      <c r="BZ12" s="369"/>
      <c r="CA12" s="369"/>
      <c r="CB12" s="370"/>
      <c r="CE12" s="368"/>
      <c r="CF12" s="369"/>
      <c r="CG12" s="369"/>
      <c r="CH12" s="369"/>
      <c r="CI12" s="369"/>
      <c r="CJ12" s="369"/>
      <c r="CK12" s="369"/>
      <c r="CL12" s="369"/>
      <c r="CM12" s="369"/>
      <c r="CN12" s="369"/>
      <c r="CO12" s="370"/>
      <c r="CR12" s="368"/>
      <c r="CS12" s="369"/>
      <c r="CT12" s="369"/>
      <c r="CU12" s="369"/>
      <c r="CV12" s="369"/>
      <c r="CW12" s="369"/>
      <c r="CX12" s="369"/>
      <c r="CY12" s="369"/>
      <c r="CZ12" s="369"/>
      <c r="DA12" s="369"/>
      <c r="DB12" s="370"/>
      <c r="DE12" s="368"/>
      <c r="DF12" s="369"/>
      <c r="DG12" s="369"/>
      <c r="DH12" s="369"/>
      <c r="DI12" s="369"/>
      <c r="DJ12" s="369"/>
      <c r="DK12" s="369"/>
      <c r="DL12" s="369"/>
      <c r="DM12" s="369"/>
      <c r="DN12" s="369"/>
      <c r="DO12" s="370"/>
      <c r="DR12" s="368"/>
      <c r="DS12" s="369"/>
      <c r="DT12" s="369"/>
      <c r="DU12" s="369"/>
      <c r="DV12" s="369"/>
      <c r="DW12" s="369"/>
      <c r="DX12" s="369"/>
      <c r="DY12" s="369"/>
      <c r="DZ12" s="369"/>
      <c r="EA12" s="369"/>
      <c r="EB12" s="370"/>
    </row>
    <row r="13" spans="1:133" x14ac:dyDescent="0.2">
      <c r="B13" s="878" t="s">
        <v>177</v>
      </c>
      <c r="C13" s="878"/>
      <c r="E13" s="371"/>
      <c r="F13" s="372"/>
      <c r="G13" s="372"/>
      <c r="H13" s="372"/>
      <c r="I13" s="372"/>
      <c r="J13" s="372"/>
      <c r="K13" s="372"/>
      <c r="L13" s="372"/>
      <c r="M13" s="372"/>
      <c r="N13" s="372"/>
      <c r="O13" s="373"/>
      <c r="R13" s="371"/>
      <c r="S13" s="372"/>
      <c r="T13" s="372"/>
      <c r="U13" s="372"/>
      <c r="V13" s="372"/>
      <c r="W13" s="372"/>
      <c r="X13" s="372"/>
      <c r="Y13" s="372"/>
      <c r="Z13" s="372"/>
      <c r="AA13" s="372"/>
      <c r="AB13" s="373"/>
      <c r="AE13" s="371"/>
      <c r="AF13" s="372"/>
      <c r="AG13" s="372"/>
      <c r="AH13" s="372"/>
      <c r="AI13" s="372"/>
      <c r="AJ13" s="372"/>
      <c r="AK13" s="372"/>
      <c r="AL13" s="372"/>
      <c r="AM13" s="372"/>
      <c r="AN13" s="372"/>
      <c r="AO13" s="373"/>
      <c r="AR13" s="371"/>
      <c r="AS13" s="372"/>
      <c r="AT13" s="372"/>
      <c r="AU13" s="372"/>
      <c r="AV13" s="372"/>
      <c r="AW13" s="372"/>
      <c r="AX13" s="372"/>
      <c r="AY13" s="372"/>
      <c r="AZ13" s="372"/>
      <c r="BA13" s="372"/>
      <c r="BB13" s="373"/>
      <c r="BE13" s="371"/>
      <c r="BF13" s="372"/>
      <c r="BG13" s="372"/>
      <c r="BH13" s="372"/>
      <c r="BI13" s="372"/>
      <c r="BJ13" s="372"/>
      <c r="BK13" s="372"/>
      <c r="BL13" s="372"/>
      <c r="BM13" s="372"/>
      <c r="BN13" s="372"/>
      <c r="BO13" s="373"/>
      <c r="BR13" s="371"/>
      <c r="BS13" s="372"/>
      <c r="BT13" s="372"/>
      <c r="BU13" s="372"/>
      <c r="BV13" s="372"/>
      <c r="BW13" s="372"/>
      <c r="BX13" s="372"/>
      <c r="BY13" s="372"/>
      <c r="BZ13" s="372"/>
      <c r="CA13" s="372"/>
      <c r="CB13" s="373"/>
      <c r="CE13" s="371"/>
      <c r="CF13" s="372"/>
      <c r="CG13" s="372"/>
      <c r="CH13" s="372"/>
      <c r="CI13" s="372"/>
      <c r="CJ13" s="372"/>
      <c r="CK13" s="372"/>
      <c r="CL13" s="372"/>
      <c r="CM13" s="372"/>
      <c r="CN13" s="372"/>
      <c r="CO13" s="373"/>
      <c r="CR13" s="371"/>
      <c r="CS13" s="372"/>
      <c r="CT13" s="372"/>
      <c r="CU13" s="372"/>
      <c r="CV13" s="372"/>
      <c r="CW13" s="372"/>
      <c r="CX13" s="372"/>
      <c r="CY13" s="372"/>
      <c r="CZ13" s="372"/>
      <c r="DA13" s="372"/>
      <c r="DB13" s="373"/>
      <c r="DE13" s="371"/>
      <c r="DF13" s="372"/>
      <c r="DG13" s="372"/>
      <c r="DH13" s="372"/>
      <c r="DI13" s="372"/>
      <c r="DJ13" s="372"/>
      <c r="DK13" s="372"/>
      <c r="DL13" s="372"/>
      <c r="DM13" s="372"/>
      <c r="DN13" s="372"/>
      <c r="DO13" s="373"/>
      <c r="DR13" s="371"/>
      <c r="DS13" s="372"/>
      <c r="DT13" s="372"/>
      <c r="DU13" s="372"/>
      <c r="DV13" s="372"/>
      <c r="DW13" s="372"/>
      <c r="DX13" s="372"/>
      <c r="DY13" s="372"/>
      <c r="DZ13" s="372"/>
      <c r="EA13" s="372"/>
      <c r="EB13" s="373"/>
    </row>
    <row r="14" spans="1:133" x14ac:dyDescent="0.2">
      <c r="B14" s="878" t="s">
        <v>279</v>
      </c>
      <c r="C14" s="878"/>
      <c r="E14" s="371"/>
      <c r="F14" s="372"/>
      <c r="G14" s="372"/>
      <c r="H14" s="372"/>
      <c r="I14" s="372"/>
      <c r="J14" s="372"/>
      <c r="K14" s="372"/>
      <c r="L14" s="372"/>
      <c r="M14" s="372"/>
      <c r="N14" s="372"/>
      <c r="O14" s="373"/>
      <c r="R14" s="371"/>
      <c r="S14" s="372"/>
      <c r="T14" s="372"/>
      <c r="U14" s="372"/>
      <c r="V14" s="372"/>
      <c r="W14" s="372"/>
      <c r="X14" s="372"/>
      <c r="Y14" s="372"/>
      <c r="Z14" s="372"/>
      <c r="AA14" s="372"/>
      <c r="AB14" s="373"/>
      <c r="AE14" s="371"/>
      <c r="AF14" s="372"/>
      <c r="AG14" s="372"/>
      <c r="AH14" s="372"/>
      <c r="AI14" s="372"/>
      <c r="AJ14" s="372"/>
      <c r="AK14" s="372"/>
      <c r="AL14" s="372"/>
      <c r="AM14" s="372"/>
      <c r="AN14" s="372"/>
      <c r="AO14" s="373"/>
      <c r="AR14" s="371"/>
      <c r="AS14" s="372"/>
      <c r="AT14" s="372"/>
      <c r="AU14" s="372"/>
      <c r="AV14" s="372"/>
      <c r="AW14" s="372"/>
      <c r="AX14" s="372"/>
      <c r="AY14" s="372"/>
      <c r="AZ14" s="372"/>
      <c r="BA14" s="372"/>
      <c r="BB14" s="373"/>
      <c r="BE14" s="371"/>
      <c r="BF14" s="372"/>
      <c r="BG14" s="372"/>
      <c r="BH14" s="372"/>
      <c r="BI14" s="372"/>
      <c r="BJ14" s="372"/>
      <c r="BK14" s="372"/>
      <c r="BL14" s="372"/>
      <c r="BM14" s="372"/>
      <c r="BN14" s="372"/>
      <c r="BO14" s="373"/>
      <c r="BR14" s="371"/>
      <c r="BS14" s="372"/>
      <c r="BT14" s="372"/>
      <c r="BU14" s="372"/>
      <c r="BV14" s="372"/>
      <c r="BW14" s="372"/>
      <c r="BX14" s="372"/>
      <c r="BY14" s="372"/>
      <c r="BZ14" s="372"/>
      <c r="CA14" s="372"/>
      <c r="CB14" s="373"/>
      <c r="CE14" s="371"/>
      <c r="CF14" s="372"/>
      <c r="CG14" s="372"/>
      <c r="CH14" s="372"/>
      <c r="CI14" s="372"/>
      <c r="CJ14" s="372"/>
      <c r="CK14" s="372"/>
      <c r="CL14" s="372"/>
      <c r="CM14" s="372"/>
      <c r="CN14" s="372"/>
      <c r="CO14" s="373"/>
      <c r="CR14" s="371"/>
      <c r="CS14" s="372"/>
      <c r="CT14" s="372"/>
      <c r="CU14" s="372"/>
      <c r="CV14" s="372"/>
      <c r="CW14" s="372"/>
      <c r="CX14" s="372"/>
      <c r="CY14" s="372"/>
      <c r="CZ14" s="372"/>
      <c r="DA14" s="372"/>
      <c r="DB14" s="373"/>
      <c r="DE14" s="371"/>
      <c r="DF14" s="372"/>
      <c r="DG14" s="372"/>
      <c r="DH14" s="372"/>
      <c r="DI14" s="372"/>
      <c r="DJ14" s="372"/>
      <c r="DK14" s="372"/>
      <c r="DL14" s="372"/>
      <c r="DM14" s="372"/>
      <c r="DN14" s="372"/>
      <c r="DO14" s="373"/>
      <c r="DR14" s="371"/>
      <c r="DS14" s="372"/>
      <c r="DT14" s="372"/>
      <c r="DU14" s="372"/>
      <c r="DV14" s="372"/>
      <c r="DW14" s="372"/>
      <c r="DX14" s="372"/>
      <c r="DY14" s="372"/>
      <c r="DZ14" s="372"/>
      <c r="EA14" s="372"/>
      <c r="EB14" s="373"/>
    </row>
    <row r="15" spans="1:133" x14ac:dyDescent="0.2">
      <c r="B15" s="878" t="s">
        <v>275</v>
      </c>
      <c r="C15" s="878"/>
      <c r="E15" s="371"/>
      <c r="F15" s="372"/>
      <c r="G15" s="372"/>
      <c r="H15" s="372"/>
      <c r="I15" s="372"/>
      <c r="J15" s="372"/>
      <c r="K15" s="372"/>
      <c r="L15" s="372"/>
      <c r="M15" s="372"/>
      <c r="N15" s="372"/>
      <c r="O15" s="374"/>
      <c r="R15" s="371"/>
      <c r="S15" s="372"/>
      <c r="T15" s="372"/>
      <c r="U15" s="372"/>
      <c r="V15" s="372"/>
      <c r="W15" s="372"/>
      <c r="X15" s="372"/>
      <c r="Y15" s="372"/>
      <c r="Z15" s="372"/>
      <c r="AA15" s="372"/>
      <c r="AB15" s="374"/>
      <c r="AE15" s="371"/>
      <c r="AF15" s="372"/>
      <c r="AG15" s="372"/>
      <c r="AH15" s="372"/>
      <c r="AI15" s="372"/>
      <c r="AJ15" s="372"/>
      <c r="AK15" s="372"/>
      <c r="AL15" s="372"/>
      <c r="AM15" s="372"/>
      <c r="AN15" s="372"/>
      <c r="AO15" s="374"/>
      <c r="AR15" s="371"/>
      <c r="AS15" s="372"/>
      <c r="AT15" s="372"/>
      <c r="AU15" s="372"/>
      <c r="AV15" s="372"/>
      <c r="AW15" s="372"/>
      <c r="AX15" s="372"/>
      <c r="AY15" s="372"/>
      <c r="AZ15" s="372"/>
      <c r="BA15" s="372"/>
      <c r="BB15" s="374"/>
      <c r="BE15" s="371"/>
      <c r="BF15" s="372"/>
      <c r="BG15" s="372"/>
      <c r="BH15" s="372"/>
      <c r="BI15" s="372"/>
      <c r="BJ15" s="372"/>
      <c r="BK15" s="372"/>
      <c r="BL15" s="372"/>
      <c r="BM15" s="372"/>
      <c r="BN15" s="372"/>
      <c r="BO15" s="374"/>
      <c r="BR15" s="371"/>
      <c r="BS15" s="372"/>
      <c r="BT15" s="372"/>
      <c r="BU15" s="372"/>
      <c r="BV15" s="372"/>
      <c r="BW15" s="372"/>
      <c r="BX15" s="372"/>
      <c r="BY15" s="372"/>
      <c r="BZ15" s="372"/>
      <c r="CA15" s="372"/>
      <c r="CB15" s="374"/>
      <c r="CE15" s="371"/>
      <c r="CF15" s="372"/>
      <c r="CG15" s="372"/>
      <c r="CH15" s="372"/>
      <c r="CI15" s="372"/>
      <c r="CJ15" s="372"/>
      <c r="CK15" s="372"/>
      <c r="CL15" s="372"/>
      <c r="CM15" s="372"/>
      <c r="CN15" s="372"/>
      <c r="CO15" s="374"/>
      <c r="CR15" s="371"/>
      <c r="CS15" s="372"/>
      <c r="CT15" s="372"/>
      <c r="CU15" s="372"/>
      <c r="CV15" s="372"/>
      <c r="CW15" s="372"/>
      <c r="CX15" s="372"/>
      <c r="CY15" s="372"/>
      <c r="CZ15" s="372"/>
      <c r="DA15" s="372"/>
      <c r="DB15" s="374"/>
      <c r="DE15" s="371"/>
      <c r="DF15" s="372"/>
      <c r="DG15" s="372"/>
      <c r="DH15" s="372"/>
      <c r="DI15" s="372"/>
      <c r="DJ15" s="372"/>
      <c r="DK15" s="372"/>
      <c r="DL15" s="372"/>
      <c r="DM15" s="372"/>
      <c r="DN15" s="372"/>
      <c r="DO15" s="374"/>
      <c r="DR15" s="371"/>
      <c r="DS15" s="372"/>
      <c r="DT15" s="372"/>
      <c r="DU15" s="372"/>
      <c r="DV15" s="372"/>
      <c r="DW15" s="372"/>
      <c r="DX15" s="372"/>
      <c r="DY15" s="372"/>
      <c r="DZ15" s="372"/>
      <c r="EA15" s="372"/>
      <c r="EB15" s="374"/>
    </row>
    <row r="16" spans="1:133" s="375" customFormat="1" x14ac:dyDescent="0.2">
      <c r="B16" s="875" t="s">
        <v>489</v>
      </c>
      <c r="C16" s="875"/>
      <c r="D16" s="448"/>
      <c r="E16" s="376"/>
      <c r="F16" s="377"/>
      <c r="G16" s="377"/>
      <c r="H16" s="377"/>
      <c r="I16" s="377"/>
      <c r="J16" s="377"/>
      <c r="K16" s="377"/>
      <c r="L16" s="377"/>
      <c r="M16" s="377"/>
      <c r="N16" s="377"/>
      <c r="O16" s="378"/>
      <c r="P16" s="448"/>
      <c r="Q16" s="448"/>
      <c r="R16" s="376"/>
      <c r="S16" s="377"/>
      <c r="T16" s="377"/>
      <c r="U16" s="377"/>
      <c r="V16" s="377"/>
      <c r="W16" s="377"/>
      <c r="X16" s="377"/>
      <c r="Y16" s="377"/>
      <c r="Z16" s="377"/>
      <c r="AA16" s="377"/>
      <c r="AB16" s="378"/>
      <c r="AC16" s="448"/>
      <c r="AD16" s="448"/>
      <c r="AE16" s="376"/>
      <c r="AF16" s="377"/>
      <c r="AG16" s="377"/>
      <c r="AH16" s="377"/>
      <c r="AI16" s="377"/>
      <c r="AJ16" s="377"/>
      <c r="AK16" s="377"/>
      <c r="AL16" s="377"/>
      <c r="AM16" s="377"/>
      <c r="AN16" s="377"/>
      <c r="AO16" s="378"/>
      <c r="AP16" s="448"/>
      <c r="AQ16" s="448"/>
      <c r="AR16" s="376"/>
      <c r="AS16" s="377"/>
      <c r="AT16" s="377"/>
      <c r="AU16" s="377"/>
      <c r="AV16" s="377"/>
      <c r="AW16" s="377"/>
      <c r="AX16" s="377"/>
      <c r="AY16" s="377"/>
      <c r="AZ16" s="377"/>
      <c r="BA16" s="377"/>
      <c r="BB16" s="378"/>
      <c r="BC16" s="448"/>
      <c r="BD16" s="448"/>
      <c r="BE16" s="376"/>
      <c r="BF16" s="377"/>
      <c r="BG16" s="377"/>
      <c r="BH16" s="377"/>
      <c r="BI16" s="377"/>
      <c r="BJ16" s="377"/>
      <c r="BK16" s="377"/>
      <c r="BL16" s="377"/>
      <c r="BM16" s="377"/>
      <c r="BN16" s="377"/>
      <c r="BO16" s="378"/>
      <c r="BP16" s="448"/>
      <c r="BQ16" s="448"/>
      <c r="BR16" s="376"/>
      <c r="BS16" s="377"/>
      <c r="BT16" s="377"/>
      <c r="BU16" s="377"/>
      <c r="BV16" s="377"/>
      <c r="BW16" s="377"/>
      <c r="BX16" s="377"/>
      <c r="BY16" s="377"/>
      <c r="BZ16" s="377"/>
      <c r="CA16" s="377"/>
      <c r="CB16" s="378"/>
      <c r="CC16" s="448"/>
      <c r="CD16" s="448"/>
      <c r="CE16" s="376"/>
      <c r="CF16" s="377"/>
      <c r="CG16" s="377"/>
      <c r="CH16" s="377"/>
      <c r="CI16" s="377"/>
      <c r="CJ16" s="377"/>
      <c r="CK16" s="377"/>
      <c r="CL16" s="377"/>
      <c r="CM16" s="377"/>
      <c r="CN16" s="377"/>
      <c r="CO16" s="378"/>
      <c r="CP16" s="448"/>
      <c r="CQ16" s="448"/>
      <c r="CR16" s="376"/>
      <c r="CS16" s="377"/>
      <c r="CT16" s="377"/>
      <c r="CU16" s="377"/>
      <c r="CV16" s="377"/>
      <c r="CW16" s="377"/>
      <c r="CX16" s="377"/>
      <c r="CY16" s="377"/>
      <c r="CZ16" s="377"/>
      <c r="DA16" s="377"/>
      <c r="DB16" s="378"/>
      <c r="DC16" s="448"/>
      <c r="DD16" s="448"/>
      <c r="DE16" s="376"/>
      <c r="DF16" s="377"/>
      <c r="DG16" s="377"/>
      <c r="DH16" s="377"/>
      <c r="DI16" s="377"/>
      <c r="DJ16" s="377"/>
      <c r="DK16" s="377"/>
      <c r="DL16" s="377"/>
      <c r="DM16" s="377"/>
      <c r="DN16" s="377"/>
      <c r="DO16" s="378"/>
      <c r="DP16" s="448"/>
      <c r="DQ16" s="448"/>
      <c r="DR16" s="376"/>
      <c r="DS16" s="377"/>
      <c r="DT16" s="377"/>
      <c r="DU16" s="377"/>
      <c r="DV16" s="377"/>
      <c r="DW16" s="377"/>
      <c r="DX16" s="377"/>
      <c r="DY16" s="377"/>
      <c r="DZ16" s="377"/>
      <c r="EA16" s="377"/>
      <c r="EB16" s="378"/>
      <c r="EC16" s="448"/>
    </row>
    <row r="17" spans="1:133" s="379" customFormat="1" x14ac:dyDescent="0.2">
      <c r="B17" s="873" t="s">
        <v>172</v>
      </c>
      <c r="C17" s="873"/>
      <c r="D17" s="448"/>
      <c r="E17" s="380"/>
      <c r="F17" s="381"/>
      <c r="G17" s="381"/>
      <c r="H17" s="381"/>
      <c r="I17" s="381"/>
      <c r="J17" s="381"/>
      <c r="K17" s="381"/>
      <c r="L17" s="381"/>
      <c r="M17" s="381"/>
      <c r="N17" s="381"/>
      <c r="O17" s="373"/>
      <c r="P17" s="448"/>
      <c r="Q17" s="448"/>
      <c r="R17" s="380"/>
      <c r="S17" s="381"/>
      <c r="T17" s="381"/>
      <c r="U17" s="381"/>
      <c r="V17" s="381"/>
      <c r="W17" s="381"/>
      <c r="X17" s="381"/>
      <c r="Y17" s="381"/>
      <c r="Z17" s="381"/>
      <c r="AA17" s="381"/>
      <c r="AB17" s="373"/>
      <c r="AC17" s="448"/>
      <c r="AD17" s="448"/>
      <c r="AE17" s="380"/>
      <c r="AF17" s="381"/>
      <c r="AG17" s="381"/>
      <c r="AH17" s="381"/>
      <c r="AI17" s="381"/>
      <c r="AJ17" s="381"/>
      <c r="AK17" s="381"/>
      <c r="AL17" s="381"/>
      <c r="AM17" s="381"/>
      <c r="AN17" s="381"/>
      <c r="AO17" s="373"/>
      <c r="AP17" s="448"/>
      <c r="AQ17" s="448"/>
      <c r="AR17" s="380"/>
      <c r="AS17" s="381"/>
      <c r="AT17" s="381"/>
      <c r="AU17" s="381"/>
      <c r="AV17" s="381"/>
      <c r="AW17" s="381"/>
      <c r="AX17" s="381"/>
      <c r="AY17" s="381"/>
      <c r="AZ17" s="381"/>
      <c r="BA17" s="381"/>
      <c r="BB17" s="373"/>
      <c r="BC17" s="448"/>
      <c r="BD17" s="448"/>
      <c r="BE17" s="380"/>
      <c r="BF17" s="381"/>
      <c r="BG17" s="381"/>
      <c r="BH17" s="381"/>
      <c r="BI17" s="381"/>
      <c r="BJ17" s="381"/>
      <c r="BK17" s="381"/>
      <c r="BL17" s="381"/>
      <c r="BM17" s="381"/>
      <c r="BN17" s="381"/>
      <c r="BO17" s="373"/>
      <c r="BP17" s="448"/>
      <c r="BQ17" s="448"/>
      <c r="BR17" s="380"/>
      <c r="BS17" s="381"/>
      <c r="BT17" s="381"/>
      <c r="BU17" s="381"/>
      <c r="BV17" s="381"/>
      <c r="BW17" s="381"/>
      <c r="BX17" s="381"/>
      <c r="BY17" s="381"/>
      <c r="BZ17" s="381"/>
      <c r="CA17" s="381"/>
      <c r="CB17" s="373"/>
      <c r="CC17" s="448"/>
      <c r="CD17" s="448"/>
      <c r="CE17" s="380"/>
      <c r="CF17" s="381"/>
      <c r="CG17" s="381"/>
      <c r="CH17" s="381"/>
      <c r="CI17" s="381"/>
      <c r="CJ17" s="381"/>
      <c r="CK17" s="381"/>
      <c r="CL17" s="381"/>
      <c r="CM17" s="381"/>
      <c r="CN17" s="381"/>
      <c r="CO17" s="373"/>
      <c r="CP17" s="448"/>
      <c r="CQ17" s="448"/>
      <c r="CR17" s="380"/>
      <c r="CS17" s="381"/>
      <c r="CT17" s="381"/>
      <c r="CU17" s="381"/>
      <c r="CV17" s="381"/>
      <c r="CW17" s="381"/>
      <c r="CX17" s="381"/>
      <c r="CY17" s="381"/>
      <c r="CZ17" s="381"/>
      <c r="DA17" s="381"/>
      <c r="DB17" s="373"/>
      <c r="DC17" s="448"/>
      <c r="DD17" s="448"/>
      <c r="DE17" s="380"/>
      <c r="DF17" s="381"/>
      <c r="DG17" s="381"/>
      <c r="DH17" s="381"/>
      <c r="DI17" s="381"/>
      <c r="DJ17" s="381"/>
      <c r="DK17" s="381"/>
      <c r="DL17" s="381"/>
      <c r="DM17" s="381"/>
      <c r="DN17" s="381"/>
      <c r="DO17" s="373"/>
      <c r="DP17" s="448"/>
      <c r="DQ17" s="448"/>
      <c r="DR17" s="380"/>
      <c r="DS17" s="381"/>
      <c r="DT17" s="381"/>
      <c r="DU17" s="381"/>
      <c r="DV17" s="381"/>
      <c r="DW17" s="381"/>
      <c r="DX17" s="381"/>
      <c r="DY17" s="381"/>
      <c r="DZ17" s="381"/>
      <c r="EA17" s="381"/>
      <c r="EB17" s="373"/>
      <c r="EC17" s="448"/>
    </row>
    <row r="18" spans="1:133" x14ac:dyDescent="0.2">
      <c r="B18" s="878" t="s">
        <v>555</v>
      </c>
      <c r="C18" s="878"/>
      <c r="E18" s="382"/>
      <c r="F18" s="372"/>
      <c r="G18" s="372"/>
      <c r="H18" s="372"/>
      <c r="I18" s="372"/>
      <c r="J18" s="372"/>
      <c r="K18" s="372"/>
      <c r="L18" s="372"/>
      <c r="M18" s="372"/>
      <c r="N18" s="372"/>
      <c r="O18" s="373"/>
      <c r="R18" s="382"/>
      <c r="S18" s="372"/>
      <c r="T18" s="372"/>
      <c r="U18" s="372"/>
      <c r="V18" s="372"/>
      <c r="W18" s="372"/>
      <c r="X18" s="372"/>
      <c r="Y18" s="372"/>
      <c r="Z18" s="372"/>
      <c r="AA18" s="372"/>
      <c r="AB18" s="373"/>
      <c r="AE18" s="382"/>
      <c r="AF18" s="372"/>
      <c r="AG18" s="372"/>
      <c r="AH18" s="372"/>
      <c r="AI18" s="372"/>
      <c r="AJ18" s="372"/>
      <c r="AK18" s="372"/>
      <c r="AL18" s="372"/>
      <c r="AM18" s="372"/>
      <c r="AN18" s="372"/>
      <c r="AO18" s="373"/>
      <c r="AR18" s="382"/>
      <c r="AS18" s="372"/>
      <c r="AT18" s="372"/>
      <c r="AU18" s="372"/>
      <c r="AV18" s="372"/>
      <c r="AW18" s="372"/>
      <c r="AX18" s="372"/>
      <c r="AY18" s="372"/>
      <c r="AZ18" s="372"/>
      <c r="BA18" s="372"/>
      <c r="BB18" s="373"/>
      <c r="BE18" s="382"/>
      <c r="BF18" s="372"/>
      <c r="BG18" s="372"/>
      <c r="BH18" s="372"/>
      <c r="BI18" s="372"/>
      <c r="BJ18" s="372"/>
      <c r="BK18" s="372"/>
      <c r="BL18" s="372"/>
      <c r="BM18" s="372"/>
      <c r="BN18" s="372"/>
      <c r="BO18" s="373"/>
      <c r="BR18" s="382"/>
      <c r="BS18" s="372"/>
      <c r="BT18" s="372"/>
      <c r="BU18" s="372"/>
      <c r="BV18" s="372"/>
      <c r="BW18" s="372"/>
      <c r="BX18" s="372"/>
      <c r="BY18" s="372"/>
      <c r="BZ18" s="372"/>
      <c r="CA18" s="372"/>
      <c r="CB18" s="373"/>
      <c r="CE18" s="382"/>
      <c r="CF18" s="372"/>
      <c r="CG18" s="372"/>
      <c r="CH18" s="372"/>
      <c r="CI18" s="372"/>
      <c r="CJ18" s="372"/>
      <c r="CK18" s="372"/>
      <c r="CL18" s="372"/>
      <c r="CM18" s="372"/>
      <c r="CN18" s="372"/>
      <c r="CO18" s="373"/>
      <c r="CR18" s="382"/>
      <c r="CS18" s="372"/>
      <c r="CT18" s="372"/>
      <c r="CU18" s="372"/>
      <c r="CV18" s="372"/>
      <c r="CW18" s="372"/>
      <c r="CX18" s="372"/>
      <c r="CY18" s="372"/>
      <c r="CZ18" s="372"/>
      <c r="DA18" s="372"/>
      <c r="DB18" s="373"/>
      <c r="DE18" s="382"/>
      <c r="DF18" s="372"/>
      <c r="DG18" s="372"/>
      <c r="DH18" s="372"/>
      <c r="DI18" s="372"/>
      <c r="DJ18" s="372"/>
      <c r="DK18" s="372"/>
      <c r="DL18" s="372"/>
      <c r="DM18" s="372"/>
      <c r="DN18" s="372"/>
      <c r="DO18" s="373"/>
      <c r="DR18" s="382"/>
      <c r="DS18" s="372"/>
      <c r="DT18" s="372"/>
      <c r="DU18" s="372"/>
      <c r="DV18" s="372"/>
      <c r="DW18" s="372"/>
      <c r="DX18" s="372"/>
      <c r="DY18" s="372"/>
      <c r="DZ18" s="372"/>
      <c r="EA18" s="372"/>
      <c r="EB18" s="373"/>
    </row>
    <row r="19" spans="1:133" x14ac:dyDescent="0.2">
      <c r="B19" s="878" t="s">
        <v>556</v>
      </c>
      <c r="C19" s="878"/>
      <c r="E19" s="371"/>
      <c r="F19" s="372"/>
      <c r="G19" s="372"/>
      <c r="H19" s="372"/>
      <c r="I19" s="372"/>
      <c r="J19" s="372"/>
      <c r="K19" s="372"/>
      <c r="L19" s="372"/>
      <c r="M19" s="372"/>
      <c r="N19" s="372"/>
      <c r="O19" s="373"/>
      <c r="R19" s="371"/>
      <c r="S19" s="372"/>
      <c r="T19" s="372"/>
      <c r="U19" s="372"/>
      <c r="V19" s="372"/>
      <c r="W19" s="372"/>
      <c r="X19" s="372"/>
      <c r="Y19" s="372"/>
      <c r="Z19" s="372"/>
      <c r="AA19" s="372"/>
      <c r="AB19" s="373"/>
      <c r="AE19" s="371"/>
      <c r="AF19" s="372"/>
      <c r="AG19" s="372"/>
      <c r="AH19" s="372"/>
      <c r="AI19" s="372"/>
      <c r="AJ19" s="372"/>
      <c r="AK19" s="372"/>
      <c r="AL19" s="372"/>
      <c r="AM19" s="372"/>
      <c r="AN19" s="372"/>
      <c r="AO19" s="373"/>
      <c r="AR19" s="371"/>
      <c r="AS19" s="372"/>
      <c r="AT19" s="372"/>
      <c r="AU19" s="372"/>
      <c r="AV19" s="372"/>
      <c r="AW19" s="372"/>
      <c r="AX19" s="372"/>
      <c r="AY19" s="372"/>
      <c r="AZ19" s="372"/>
      <c r="BA19" s="372"/>
      <c r="BB19" s="373"/>
      <c r="BE19" s="371"/>
      <c r="BF19" s="372"/>
      <c r="BG19" s="372"/>
      <c r="BH19" s="372"/>
      <c r="BI19" s="372"/>
      <c r="BJ19" s="372"/>
      <c r="BK19" s="372"/>
      <c r="BL19" s="372"/>
      <c r="BM19" s="372"/>
      <c r="BN19" s="372"/>
      <c r="BO19" s="373"/>
      <c r="BR19" s="371"/>
      <c r="BS19" s="372"/>
      <c r="BT19" s="372"/>
      <c r="BU19" s="372"/>
      <c r="BV19" s="372"/>
      <c r="BW19" s="372"/>
      <c r="BX19" s="372"/>
      <c r="BY19" s="372"/>
      <c r="BZ19" s="372"/>
      <c r="CA19" s="372"/>
      <c r="CB19" s="373"/>
      <c r="CE19" s="371"/>
      <c r="CF19" s="372"/>
      <c r="CG19" s="372"/>
      <c r="CH19" s="372"/>
      <c r="CI19" s="372"/>
      <c r="CJ19" s="372"/>
      <c r="CK19" s="372"/>
      <c r="CL19" s="372"/>
      <c r="CM19" s="372"/>
      <c r="CN19" s="372"/>
      <c r="CO19" s="373"/>
      <c r="CR19" s="371"/>
      <c r="CS19" s="372"/>
      <c r="CT19" s="372"/>
      <c r="CU19" s="372"/>
      <c r="CV19" s="372"/>
      <c r="CW19" s="372"/>
      <c r="CX19" s="372"/>
      <c r="CY19" s="372"/>
      <c r="CZ19" s="372"/>
      <c r="DA19" s="372"/>
      <c r="DB19" s="373"/>
      <c r="DE19" s="371"/>
      <c r="DF19" s="372"/>
      <c r="DG19" s="372"/>
      <c r="DH19" s="372"/>
      <c r="DI19" s="372"/>
      <c r="DJ19" s="372"/>
      <c r="DK19" s="372"/>
      <c r="DL19" s="372"/>
      <c r="DM19" s="372"/>
      <c r="DN19" s="372"/>
      <c r="DO19" s="373"/>
      <c r="DR19" s="371"/>
      <c r="DS19" s="372"/>
      <c r="DT19" s="372"/>
      <c r="DU19" s="372"/>
      <c r="DV19" s="372"/>
      <c r="DW19" s="372"/>
      <c r="DX19" s="372"/>
      <c r="DY19" s="372"/>
      <c r="DZ19" s="372"/>
      <c r="EA19" s="372"/>
      <c r="EB19" s="373"/>
    </row>
    <row r="20" spans="1:133" x14ac:dyDescent="0.2">
      <c r="B20" s="879" t="s">
        <v>174</v>
      </c>
      <c r="C20" s="879"/>
      <c r="E20" s="371"/>
      <c r="F20" s="372"/>
      <c r="G20" s="372"/>
      <c r="H20" s="372"/>
      <c r="I20" s="372"/>
      <c r="J20" s="372"/>
      <c r="K20" s="372"/>
      <c r="L20" s="372"/>
      <c r="M20" s="372"/>
      <c r="N20" s="372"/>
      <c r="O20" s="373"/>
      <c r="R20" s="371"/>
      <c r="S20" s="372"/>
      <c r="T20" s="372"/>
      <c r="U20" s="372"/>
      <c r="V20" s="372"/>
      <c r="W20" s="372"/>
      <c r="X20" s="372"/>
      <c r="Y20" s="372"/>
      <c r="Z20" s="372"/>
      <c r="AA20" s="372"/>
      <c r="AB20" s="373"/>
      <c r="AE20" s="371"/>
      <c r="AF20" s="372"/>
      <c r="AG20" s="372"/>
      <c r="AH20" s="372"/>
      <c r="AI20" s="372"/>
      <c r="AJ20" s="372"/>
      <c r="AK20" s="372"/>
      <c r="AL20" s="372"/>
      <c r="AM20" s="372"/>
      <c r="AN20" s="372"/>
      <c r="AO20" s="373"/>
      <c r="AR20" s="371"/>
      <c r="AS20" s="372"/>
      <c r="AT20" s="372"/>
      <c r="AU20" s="372"/>
      <c r="AV20" s="372"/>
      <c r="AW20" s="372"/>
      <c r="AX20" s="372"/>
      <c r="AY20" s="372"/>
      <c r="AZ20" s="372"/>
      <c r="BA20" s="372"/>
      <c r="BB20" s="373"/>
      <c r="BE20" s="371"/>
      <c r="BF20" s="372"/>
      <c r="BG20" s="372"/>
      <c r="BH20" s="372"/>
      <c r="BI20" s="372"/>
      <c r="BJ20" s="372"/>
      <c r="BK20" s="372"/>
      <c r="BL20" s="372"/>
      <c r="BM20" s="372"/>
      <c r="BN20" s="372"/>
      <c r="BO20" s="373"/>
      <c r="BR20" s="371"/>
      <c r="BS20" s="372"/>
      <c r="BT20" s="372"/>
      <c r="BU20" s="372"/>
      <c r="BV20" s="372"/>
      <c r="BW20" s="372"/>
      <c r="BX20" s="372"/>
      <c r="BY20" s="372"/>
      <c r="BZ20" s="372"/>
      <c r="CA20" s="372"/>
      <c r="CB20" s="373"/>
      <c r="CE20" s="371"/>
      <c r="CF20" s="372"/>
      <c r="CG20" s="372"/>
      <c r="CH20" s="372"/>
      <c r="CI20" s="372"/>
      <c r="CJ20" s="372"/>
      <c r="CK20" s="372"/>
      <c r="CL20" s="372"/>
      <c r="CM20" s="372"/>
      <c r="CN20" s="372"/>
      <c r="CO20" s="373"/>
      <c r="CR20" s="371"/>
      <c r="CS20" s="372"/>
      <c r="CT20" s="372"/>
      <c r="CU20" s="372"/>
      <c r="CV20" s="372"/>
      <c r="CW20" s="372"/>
      <c r="CX20" s="372"/>
      <c r="CY20" s="372"/>
      <c r="CZ20" s="372"/>
      <c r="DA20" s="372"/>
      <c r="DB20" s="373"/>
      <c r="DE20" s="371"/>
      <c r="DF20" s="372"/>
      <c r="DG20" s="372"/>
      <c r="DH20" s="372"/>
      <c r="DI20" s="372"/>
      <c r="DJ20" s="372"/>
      <c r="DK20" s="372"/>
      <c r="DL20" s="372"/>
      <c r="DM20" s="372"/>
      <c r="DN20" s="372"/>
      <c r="DO20" s="373"/>
      <c r="DR20" s="371"/>
      <c r="DS20" s="372"/>
      <c r="DT20" s="372"/>
      <c r="DU20" s="372"/>
      <c r="DV20" s="372"/>
      <c r="DW20" s="372"/>
      <c r="DX20" s="372"/>
      <c r="DY20" s="372"/>
      <c r="DZ20" s="372"/>
      <c r="EA20" s="372"/>
      <c r="EB20" s="373"/>
    </row>
    <row r="21" spans="1:133" s="375" customFormat="1" x14ac:dyDescent="0.2">
      <c r="B21" s="875" t="s">
        <v>175</v>
      </c>
      <c r="C21" s="875"/>
      <c r="D21" s="448"/>
      <c r="E21" s="376"/>
      <c r="F21" s="377"/>
      <c r="G21" s="377"/>
      <c r="H21" s="377"/>
      <c r="I21" s="377"/>
      <c r="J21" s="377"/>
      <c r="K21" s="377"/>
      <c r="L21" s="377"/>
      <c r="M21" s="377"/>
      <c r="N21" s="377"/>
      <c r="O21" s="378"/>
      <c r="P21" s="448"/>
      <c r="Q21" s="448"/>
      <c r="R21" s="376"/>
      <c r="S21" s="377"/>
      <c r="T21" s="377"/>
      <c r="U21" s="377"/>
      <c r="V21" s="377"/>
      <c r="W21" s="377"/>
      <c r="X21" s="377"/>
      <c r="Y21" s="377"/>
      <c r="Z21" s="377"/>
      <c r="AA21" s="377"/>
      <c r="AB21" s="378"/>
      <c r="AC21" s="448"/>
      <c r="AD21" s="448"/>
      <c r="AE21" s="376"/>
      <c r="AF21" s="377"/>
      <c r="AG21" s="377"/>
      <c r="AH21" s="377"/>
      <c r="AI21" s="377"/>
      <c r="AJ21" s="377"/>
      <c r="AK21" s="377"/>
      <c r="AL21" s="377"/>
      <c r="AM21" s="377"/>
      <c r="AN21" s="377"/>
      <c r="AO21" s="378"/>
      <c r="AP21" s="448"/>
      <c r="AQ21" s="448"/>
      <c r="AR21" s="376"/>
      <c r="AS21" s="377"/>
      <c r="AT21" s="377"/>
      <c r="AU21" s="377"/>
      <c r="AV21" s="377"/>
      <c r="AW21" s="377"/>
      <c r="AX21" s="377"/>
      <c r="AY21" s="377"/>
      <c r="AZ21" s="377"/>
      <c r="BA21" s="377"/>
      <c r="BB21" s="378"/>
      <c r="BC21" s="448"/>
      <c r="BD21" s="448"/>
      <c r="BE21" s="376"/>
      <c r="BF21" s="377"/>
      <c r="BG21" s="377"/>
      <c r="BH21" s="377"/>
      <c r="BI21" s="377"/>
      <c r="BJ21" s="377"/>
      <c r="BK21" s="377"/>
      <c r="BL21" s="377"/>
      <c r="BM21" s="377"/>
      <c r="BN21" s="377"/>
      <c r="BO21" s="378"/>
      <c r="BP21" s="448"/>
      <c r="BQ21" s="448"/>
      <c r="BR21" s="376"/>
      <c r="BS21" s="377"/>
      <c r="BT21" s="377"/>
      <c r="BU21" s="377"/>
      <c r="BV21" s="377"/>
      <c r="BW21" s="377"/>
      <c r="BX21" s="377"/>
      <c r="BY21" s="377"/>
      <c r="BZ21" s="377"/>
      <c r="CA21" s="377"/>
      <c r="CB21" s="378"/>
      <c r="CC21" s="448"/>
      <c r="CD21" s="448"/>
      <c r="CE21" s="376"/>
      <c r="CF21" s="377"/>
      <c r="CG21" s="377"/>
      <c r="CH21" s="377"/>
      <c r="CI21" s="377"/>
      <c r="CJ21" s="377"/>
      <c r="CK21" s="377"/>
      <c r="CL21" s="377"/>
      <c r="CM21" s="377"/>
      <c r="CN21" s="377"/>
      <c r="CO21" s="378"/>
      <c r="CP21" s="448"/>
      <c r="CQ21" s="448"/>
      <c r="CR21" s="376"/>
      <c r="CS21" s="377"/>
      <c r="CT21" s="377"/>
      <c r="CU21" s="377"/>
      <c r="CV21" s="377"/>
      <c r="CW21" s="377"/>
      <c r="CX21" s="377"/>
      <c r="CY21" s="377"/>
      <c r="CZ21" s="377"/>
      <c r="DA21" s="377"/>
      <c r="DB21" s="378"/>
      <c r="DC21" s="448"/>
      <c r="DD21" s="448"/>
      <c r="DE21" s="376"/>
      <c r="DF21" s="377"/>
      <c r="DG21" s="377"/>
      <c r="DH21" s="377"/>
      <c r="DI21" s="377"/>
      <c r="DJ21" s="377"/>
      <c r="DK21" s="377"/>
      <c r="DL21" s="377"/>
      <c r="DM21" s="377"/>
      <c r="DN21" s="377"/>
      <c r="DO21" s="378"/>
      <c r="DP21" s="448"/>
      <c r="DQ21" s="448"/>
      <c r="DR21" s="376"/>
      <c r="DS21" s="377"/>
      <c r="DT21" s="377"/>
      <c r="DU21" s="377"/>
      <c r="DV21" s="377"/>
      <c r="DW21" s="377"/>
      <c r="DX21" s="377"/>
      <c r="DY21" s="377"/>
      <c r="DZ21" s="377"/>
      <c r="EA21" s="377"/>
      <c r="EB21" s="378"/>
      <c r="EC21" s="448"/>
    </row>
    <row r="22" spans="1:133" x14ac:dyDescent="0.2">
      <c r="B22" s="872" t="s">
        <v>173</v>
      </c>
      <c r="C22" s="872"/>
      <c r="E22" s="383"/>
      <c r="F22" s="384"/>
      <c r="G22" s="384"/>
      <c r="H22" s="384"/>
      <c r="I22" s="384"/>
      <c r="J22" s="384"/>
      <c r="K22" s="384"/>
      <c r="L22" s="384"/>
      <c r="M22" s="384"/>
      <c r="N22" s="384"/>
      <c r="O22" s="385"/>
      <c r="R22" s="383"/>
      <c r="S22" s="384"/>
      <c r="T22" s="384"/>
      <c r="U22" s="384"/>
      <c r="V22" s="384"/>
      <c r="W22" s="384"/>
      <c r="X22" s="384"/>
      <c r="Y22" s="384"/>
      <c r="Z22" s="384"/>
      <c r="AA22" s="384"/>
      <c r="AB22" s="385"/>
      <c r="AE22" s="383"/>
      <c r="AF22" s="384"/>
      <c r="AG22" s="384"/>
      <c r="AH22" s="384"/>
      <c r="AI22" s="384"/>
      <c r="AJ22" s="384"/>
      <c r="AK22" s="384"/>
      <c r="AL22" s="384"/>
      <c r="AM22" s="384"/>
      <c r="AN22" s="384"/>
      <c r="AO22" s="385"/>
      <c r="AR22" s="383"/>
      <c r="AS22" s="384"/>
      <c r="AT22" s="384"/>
      <c r="AU22" s="384"/>
      <c r="AV22" s="384"/>
      <c r="AW22" s="384"/>
      <c r="AX22" s="384"/>
      <c r="AY22" s="384"/>
      <c r="AZ22" s="384"/>
      <c r="BA22" s="384"/>
      <c r="BB22" s="385"/>
      <c r="BE22" s="383"/>
      <c r="BF22" s="384"/>
      <c r="BG22" s="384"/>
      <c r="BH22" s="384"/>
      <c r="BI22" s="384"/>
      <c r="BJ22" s="384"/>
      <c r="BK22" s="384"/>
      <c r="BL22" s="384"/>
      <c r="BM22" s="384"/>
      <c r="BN22" s="384"/>
      <c r="BO22" s="385"/>
      <c r="BR22" s="383"/>
      <c r="BS22" s="384"/>
      <c r="BT22" s="384"/>
      <c r="BU22" s="384"/>
      <c r="BV22" s="384"/>
      <c r="BW22" s="384"/>
      <c r="BX22" s="384"/>
      <c r="BY22" s="384"/>
      <c r="BZ22" s="384"/>
      <c r="CA22" s="384"/>
      <c r="CB22" s="385"/>
      <c r="CE22" s="383"/>
      <c r="CF22" s="384"/>
      <c r="CG22" s="384"/>
      <c r="CH22" s="384"/>
      <c r="CI22" s="384"/>
      <c r="CJ22" s="384"/>
      <c r="CK22" s="384"/>
      <c r="CL22" s="384"/>
      <c r="CM22" s="384"/>
      <c r="CN22" s="384"/>
      <c r="CO22" s="385"/>
      <c r="CR22" s="383"/>
      <c r="CS22" s="384"/>
      <c r="CT22" s="384"/>
      <c r="CU22" s="384"/>
      <c r="CV22" s="384"/>
      <c r="CW22" s="384"/>
      <c r="CX22" s="384"/>
      <c r="CY22" s="384"/>
      <c r="CZ22" s="384"/>
      <c r="DA22" s="384"/>
      <c r="DB22" s="385"/>
      <c r="DE22" s="383"/>
      <c r="DF22" s="384"/>
      <c r="DG22" s="384"/>
      <c r="DH22" s="384"/>
      <c r="DI22" s="384"/>
      <c r="DJ22" s="384"/>
      <c r="DK22" s="384"/>
      <c r="DL22" s="384"/>
      <c r="DM22" s="384"/>
      <c r="DN22" s="384"/>
      <c r="DO22" s="385"/>
      <c r="DR22" s="383"/>
      <c r="DS22" s="384"/>
      <c r="DT22" s="384"/>
      <c r="DU22" s="384"/>
      <c r="DV22" s="384"/>
      <c r="DW22" s="384"/>
      <c r="DX22" s="384"/>
      <c r="DY22" s="384"/>
      <c r="DZ22" s="384"/>
      <c r="EA22" s="384"/>
      <c r="EB22" s="385"/>
    </row>
    <row r="23" spans="1:133" ht="12.75" x14ac:dyDescent="0.2">
      <c r="D23" s="342"/>
      <c r="E23" s="354"/>
      <c r="F23" s="328"/>
      <c r="G23" s="328"/>
      <c r="H23" s="328"/>
      <c r="I23" s="328"/>
      <c r="J23" s="328"/>
      <c r="K23" s="328"/>
      <c r="L23" s="328"/>
      <c r="M23" s="328"/>
      <c r="N23" s="328"/>
      <c r="O23" s="355"/>
      <c r="P23" s="342"/>
      <c r="Q23" s="342"/>
      <c r="R23" s="354"/>
      <c r="S23" s="328"/>
      <c r="T23" s="328"/>
      <c r="U23" s="328"/>
      <c r="V23" s="328"/>
      <c r="W23" s="328"/>
      <c r="X23" s="328"/>
      <c r="Y23" s="328"/>
      <c r="Z23" s="328"/>
      <c r="AA23" s="328"/>
      <c r="AB23" s="355"/>
      <c r="AC23" s="342"/>
      <c r="AD23" s="342"/>
      <c r="AE23" s="354"/>
      <c r="AF23" s="328"/>
      <c r="AG23" s="328"/>
      <c r="AH23" s="328"/>
      <c r="AI23" s="328"/>
      <c r="AJ23" s="328"/>
      <c r="AK23" s="328"/>
      <c r="AL23" s="328"/>
      <c r="AM23" s="328"/>
      <c r="AN23" s="328"/>
      <c r="AO23" s="355"/>
      <c r="AP23" s="342"/>
      <c r="AQ23" s="342"/>
      <c r="AR23" s="354"/>
      <c r="AS23" s="328"/>
      <c r="AT23" s="328"/>
      <c r="AU23" s="328"/>
      <c r="AV23" s="328"/>
      <c r="AW23" s="328"/>
      <c r="AX23" s="328"/>
      <c r="AY23" s="328"/>
      <c r="AZ23" s="328"/>
      <c r="BA23" s="328"/>
      <c r="BB23" s="355"/>
      <c r="BC23" s="342"/>
      <c r="BD23" s="342"/>
      <c r="BE23" s="354"/>
      <c r="BF23" s="328"/>
      <c r="BG23" s="328"/>
      <c r="BH23" s="328"/>
      <c r="BI23" s="328"/>
      <c r="BJ23" s="328"/>
      <c r="BK23" s="328"/>
      <c r="BL23" s="328"/>
      <c r="BM23" s="328"/>
      <c r="BN23" s="328"/>
      <c r="BO23" s="355"/>
      <c r="BP23" s="342"/>
      <c r="BQ23" s="342"/>
      <c r="BR23" s="354"/>
      <c r="BS23" s="328"/>
      <c r="BT23" s="328"/>
      <c r="BU23" s="328"/>
      <c r="BV23" s="328"/>
      <c r="BW23" s="328"/>
      <c r="BX23" s="328"/>
      <c r="BY23" s="328"/>
      <c r="BZ23" s="328"/>
      <c r="CA23" s="328"/>
      <c r="CB23" s="355"/>
      <c r="CC23" s="342"/>
      <c r="CD23" s="342"/>
      <c r="CE23" s="354"/>
      <c r="CF23" s="328"/>
      <c r="CG23" s="328"/>
      <c r="CH23" s="328"/>
      <c r="CI23" s="328"/>
      <c r="CJ23" s="328"/>
      <c r="CK23" s="328"/>
      <c r="CL23" s="328"/>
      <c r="CM23" s="328"/>
      <c r="CN23" s="328"/>
      <c r="CO23" s="355"/>
      <c r="CP23" s="342"/>
      <c r="CQ23" s="342"/>
      <c r="CR23" s="354"/>
      <c r="CS23" s="328"/>
      <c r="CT23" s="328"/>
      <c r="CU23" s="328"/>
      <c r="CV23" s="328"/>
      <c r="CW23" s="328"/>
      <c r="CX23" s="328"/>
      <c r="CY23" s="328"/>
      <c r="CZ23" s="328"/>
      <c r="DA23" s="328"/>
      <c r="DB23" s="355"/>
      <c r="DC23" s="342"/>
      <c r="DD23" s="342"/>
      <c r="DE23" s="354"/>
      <c r="DF23" s="328"/>
      <c r="DG23" s="328"/>
      <c r="DH23" s="328"/>
      <c r="DI23" s="328"/>
      <c r="DJ23" s="328"/>
      <c r="DK23" s="328"/>
      <c r="DL23" s="328"/>
      <c r="DM23" s="328"/>
      <c r="DN23" s="328"/>
      <c r="DO23" s="355"/>
      <c r="DP23" s="342"/>
      <c r="DQ23" s="342"/>
      <c r="DR23" s="354"/>
      <c r="DS23" s="328"/>
      <c r="DT23" s="328"/>
      <c r="DU23" s="328"/>
      <c r="DV23" s="328"/>
      <c r="DW23" s="328"/>
      <c r="DX23" s="328"/>
      <c r="DY23" s="328"/>
      <c r="DZ23" s="328"/>
      <c r="EA23" s="328"/>
      <c r="EB23" s="355"/>
      <c r="EC23" s="342"/>
    </row>
    <row r="24" spans="1:133" ht="15.75" customHeight="1" thickBot="1" x14ac:dyDescent="0.25">
      <c r="E24" s="354"/>
      <c r="F24" s="328"/>
      <c r="G24" s="328"/>
      <c r="H24" s="328"/>
      <c r="I24" s="328"/>
      <c r="J24" s="328"/>
      <c r="K24" s="328"/>
      <c r="L24" s="328"/>
      <c r="M24" s="328"/>
      <c r="N24" s="328"/>
      <c r="O24" s="355"/>
      <c r="R24" s="354"/>
      <c r="S24" s="328"/>
      <c r="T24" s="328"/>
      <c r="U24" s="328"/>
      <c r="V24" s="328"/>
      <c r="W24" s="328"/>
      <c r="X24" s="328"/>
      <c r="Y24" s="328"/>
      <c r="Z24" s="328"/>
      <c r="AA24" s="328"/>
      <c r="AB24" s="355"/>
      <c r="AE24" s="354"/>
      <c r="AF24" s="328"/>
      <c r="AG24" s="328"/>
      <c r="AH24" s="328"/>
      <c r="AI24" s="328"/>
      <c r="AJ24" s="328"/>
      <c r="AK24" s="328"/>
      <c r="AL24" s="328"/>
      <c r="AM24" s="328"/>
      <c r="AN24" s="328"/>
      <c r="AO24" s="355"/>
      <c r="AR24" s="354"/>
      <c r="AS24" s="328"/>
      <c r="AT24" s="328"/>
      <c r="AU24" s="328"/>
      <c r="AV24" s="328"/>
      <c r="AW24" s="328"/>
      <c r="AX24" s="328"/>
      <c r="AY24" s="328"/>
      <c r="AZ24" s="328"/>
      <c r="BA24" s="328"/>
      <c r="BB24" s="355"/>
      <c r="BE24" s="354"/>
      <c r="BF24" s="328"/>
      <c r="BG24" s="328"/>
      <c r="BH24" s="328"/>
      <c r="BI24" s="328"/>
      <c r="BJ24" s="328"/>
      <c r="BK24" s="328"/>
      <c r="BL24" s="328"/>
      <c r="BM24" s="328"/>
      <c r="BN24" s="328"/>
      <c r="BO24" s="355"/>
      <c r="BR24" s="354"/>
      <c r="BS24" s="328"/>
      <c r="BT24" s="328"/>
      <c r="BU24" s="328"/>
      <c r="BV24" s="328"/>
      <c r="BW24" s="328"/>
      <c r="BX24" s="328"/>
      <c r="BY24" s="328"/>
      <c r="BZ24" s="328"/>
      <c r="CA24" s="328"/>
      <c r="CB24" s="355"/>
      <c r="CE24" s="354"/>
      <c r="CF24" s="328"/>
      <c r="CG24" s="328"/>
      <c r="CH24" s="328"/>
      <c r="CI24" s="328"/>
      <c r="CJ24" s="328"/>
      <c r="CK24" s="328"/>
      <c r="CL24" s="328"/>
      <c r="CM24" s="328"/>
      <c r="CN24" s="328"/>
      <c r="CO24" s="355"/>
      <c r="CR24" s="354"/>
      <c r="CS24" s="328"/>
      <c r="CT24" s="328"/>
      <c r="CU24" s="328"/>
      <c r="CV24" s="328"/>
      <c r="CW24" s="328"/>
      <c r="CX24" s="328"/>
      <c r="CY24" s="328"/>
      <c r="CZ24" s="328"/>
      <c r="DA24" s="328"/>
      <c r="DB24" s="355"/>
      <c r="DE24" s="354"/>
      <c r="DF24" s="328"/>
      <c r="DG24" s="328"/>
      <c r="DH24" s="328"/>
      <c r="DI24" s="328"/>
      <c r="DJ24" s="328"/>
      <c r="DK24" s="328"/>
      <c r="DL24" s="328"/>
      <c r="DM24" s="328"/>
      <c r="DN24" s="328"/>
      <c r="DO24" s="355"/>
      <c r="DR24" s="354"/>
      <c r="DS24" s="328"/>
      <c r="DT24" s="328"/>
      <c r="DU24" s="328"/>
      <c r="DV24" s="328"/>
      <c r="DW24" s="328"/>
      <c r="DX24" s="328"/>
      <c r="DY24" s="328"/>
      <c r="DZ24" s="328"/>
      <c r="EA24" s="328"/>
      <c r="EB24" s="355"/>
    </row>
    <row r="25" spans="1:133" s="356" customFormat="1" ht="4.5" customHeight="1" x14ac:dyDescent="0.2">
      <c r="D25" s="449"/>
      <c r="E25" s="357"/>
      <c r="O25" s="358"/>
      <c r="P25" s="449"/>
      <c r="Q25" s="449"/>
      <c r="R25" s="357"/>
      <c r="AB25" s="358"/>
      <c r="AC25" s="449"/>
      <c r="AD25" s="449"/>
      <c r="AE25" s="357"/>
      <c r="AO25" s="358"/>
      <c r="AP25" s="449"/>
      <c r="AQ25" s="449"/>
      <c r="AR25" s="357"/>
      <c r="BB25" s="358"/>
      <c r="BC25" s="449"/>
      <c r="BD25" s="449"/>
      <c r="BE25" s="357"/>
      <c r="BO25" s="358"/>
      <c r="BP25" s="449"/>
      <c r="BQ25" s="449"/>
      <c r="BR25" s="357"/>
      <c r="CB25" s="358"/>
      <c r="CC25" s="449"/>
      <c r="CD25" s="449"/>
      <c r="CE25" s="357"/>
      <c r="CO25" s="358"/>
      <c r="CP25" s="449"/>
      <c r="CQ25" s="449"/>
      <c r="CR25" s="357"/>
      <c r="DB25" s="358"/>
      <c r="DC25" s="449"/>
      <c r="DD25" s="449"/>
      <c r="DE25" s="357"/>
      <c r="DO25" s="358"/>
      <c r="DP25" s="449"/>
      <c r="DQ25" s="449"/>
      <c r="DR25" s="357"/>
      <c r="EB25" s="358"/>
      <c r="EC25" s="449"/>
    </row>
    <row r="26" spans="1:133" s="476" customFormat="1" ht="15" customHeight="1" x14ac:dyDescent="0.2">
      <c r="A26" s="386" t="s">
        <v>41</v>
      </c>
      <c r="B26" s="387"/>
      <c r="C26" s="388"/>
      <c r="E26" s="362"/>
      <c r="F26" s="363"/>
      <c r="G26" s="363"/>
      <c r="H26" s="363"/>
      <c r="I26" s="363"/>
      <c r="J26" s="363"/>
      <c r="K26" s="363"/>
      <c r="L26" s="363"/>
      <c r="M26" s="363"/>
      <c r="N26" s="363"/>
      <c r="O26" s="364"/>
      <c r="R26" s="362"/>
      <c r="S26" s="363"/>
      <c r="T26" s="363"/>
      <c r="U26" s="363"/>
      <c r="V26" s="363"/>
      <c r="W26" s="363"/>
      <c r="X26" s="363"/>
      <c r="Y26" s="363"/>
      <c r="Z26" s="363"/>
      <c r="AA26" s="363"/>
      <c r="AB26" s="364"/>
      <c r="AE26" s="362"/>
      <c r="AF26" s="363"/>
      <c r="AG26" s="363"/>
      <c r="AH26" s="363"/>
      <c r="AI26" s="363"/>
      <c r="AJ26" s="363"/>
      <c r="AK26" s="363"/>
      <c r="AL26" s="363"/>
      <c r="AM26" s="363"/>
      <c r="AN26" s="363"/>
      <c r="AO26" s="364"/>
      <c r="AR26" s="362"/>
      <c r="AS26" s="363"/>
      <c r="AT26" s="363"/>
      <c r="AU26" s="363"/>
      <c r="AV26" s="363"/>
      <c r="AW26" s="363"/>
      <c r="AX26" s="363"/>
      <c r="AY26" s="363"/>
      <c r="AZ26" s="363"/>
      <c r="BA26" s="363"/>
      <c r="BB26" s="364"/>
      <c r="BE26" s="362"/>
      <c r="BF26" s="363"/>
      <c r="BG26" s="363"/>
      <c r="BH26" s="363"/>
      <c r="BI26" s="363"/>
      <c r="BJ26" s="363"/>
      <c r="BK26" s="363"/>
      <c r="BL26" s="363"/>
      <c r="BM26" s="363"/>
      <c r="BN26" s="363"/>
      <c r="BO26" s="364"/>
      <c r="BR26" s="362"/>
      <c r="BS26" s="363"/>
      <c r="BT26" s="363"/>
      <c r="BU26" s="363"/>
      <c r="BV26" s="363"/>
      <c r="BW26" s="363"/>
      <c r="BX26" s="363"/>
      <c r="BY26" s="363"/>
      <c r="BZ26" s="363"/>
      <c r="CA26" s="363"/>
      <c r="CB26" s="364"/>
      <c r="CE26" s="362"/>
      <c r="CF26" s="363"/>
      <c r="CG26" s="363"/>
      <c r="CH26" s="363"/>
      <c r="CI26" s="363"/>
      <c r="CJ26" s="363"/>
      <c r="CK26" s="363"/>
      <c r="CL26" s="363"/>
      <c r="CM26" s="363"/>
      <c r="CN26" s="363"/>
      <c r="CO26" s="364"/>
      <c r="CR26" s="362"/>
      <c r="CS26" s="363"/>
      <c r="CT26" s="363"/>
      <c r="CU26" s="363"/>
      <c r="CV26" s="363"/>
      <c r="CW26" s="363"/>
      <c r="CX26" s="363"/>
      <c r="CY26" s="363"/>
      <c r="CZ26" s="363"/>
      <c r="DA26" s="363"/>
      <c r="DB26" s="364"/>
      <c r="DE26" s="362"/>
      <c r="DF26" s="363"/>
      <c r="DG26" s="363"/>
      <c r="DH26" s="363"/>
      <c r="DI26" s="363"/>
      <c r="DJ26" s="363"/>
      <c r="DK26" s="363"/>
      <c r="DL26" s="363"/>
      <c r="DM26" s="363"/>
      <c r="DN26" s="363"/>
      <c r="DO26" s="364"/>
      <c r="DR26" s="362"/>
      <c r="DS26" s="363"/>
      <c r="DT26" s="363"/>
      <c r="DU26" s="363"/>
      <c r="DV26" s="363"/>
      <c r="DW26" s="363"/>
      <c r="DX26" s="363"/>
      <c r="DY26" s="363"/>
      <c r="DZ26" s="363"/>
      <c r="EA26" s="363"/>
      <c r="EB26" s="364"/>
    </row>
    <row r="27" spans="1:133" ht="15" customHeight="1" x14ac:dyDescent="0.2">
      <c r="B27" s="873" t="s">
        <v>21</v>
      </c>
      <c r="C27" s="873"/>
      <c r="E27" s="365"/>
      <c r="F27" s="366"/>
      <c r="G27" s="366"/>
      <c r="H27" s="366"/>
      <c r="I27" s="366"/>
      <c r="J27" s="366"/>
      <c r="K27" s="366"/>
      <c r="L27" s="366"/>
      <c r="M27" s="366"/>
      <c r="N27" s="366"/>
      <c r="O27" s="367"/>
      <c r="R27" s="365"/>
      <c r="S27" s="366"/>
      <c r="T27" s="366"/>
      <c r="U27" s="366"/>
      <c r="V27" s="366"/>
      <c r="W27" s="366"/>
      <c r="X27" s="366"/>
      <c r="Y27" s="366"/>
      <c r="Z27" s="366"/>
      <c r="AA27" s="366"/>
      <c r="AB27" s="367"/>
      <c r="AE27" s="365"/>
      <c r="AF27" s="366"/>
      <c r="AG27" s="366"/>
      <c r="AH27" s="366"/>
      <c r="AI27" s="366"/>
      <c r="AJ27" s="366"/>
      <c r="AK27" s="366"/>
      <c r="AL27" s="366"/>
      <c r="AM27" s="366"/>
      <c r="AN27" s="366"/>
      <c r="AO27" s="367"/>
      <c r="AR27" s="365"/>
      <c r="AS27" s="366"/>
      <c r="AT27" s="366"/>
      <c r="AU27" s="366"/>
      <c r="AV27" s="366"/>
      <c r="AW27" s="366"/>
      <c r="AX27" s="366"/>
      <c r="AY27" s="366"/>
      <c r="AZ27" s="366"/>
      <c r="BA27" s="366"/>
      <c r="BB27" s="367"/>
      <c r="BE27" s="365"/>
      <c r="BF27" s="366"/>
      <c r="BG27" s="366"/>
      <c r="BH27" s="366"/>
      <c r="BI27" s="366"/>
      <c r="BJ27" s="366"/>
      <c r="BK27" s="366"/>
      <c r="BL27" s="366"/>
      <c r="BM27" s="366"/>
      <c r="BN27" s="366"/>
      <c r="BO27" s="367"/>
      <c r="BR27" s="365"/>
      <c r="BS27" s="366"/>
      <c r="BT27" s="366"/>
      <c r="BU27" s="366"/>
      <c r="BV27" s="366"/>
      <c r="BW27" s="366"/>
      <c r="BX27" s="366"/>
      <c r="BY27" s="366"/>
      <c r="BZ27" s="366"/>
      <c r="CA27" s="366"/>
      <c r="CB27" s="367"/>
      <c r="CE27" s="365"/>
      <c r="CF27" s="366"/>
      <c r="CG27" s="366"/>
      <c r="CH27" s="366"/>
      <c r="CI27" s="366"/>
      <c r="CJ27" s="366"/>
      <c r="CK27" s="366"/>
      <c r="CL27" s="366"/>
      <c r="CM27" s="366"/>
      <c r="CN27" s="366"/>
      <c r="CO27" s="367"/>
      <c r="CR27" s="365"/>
      <c r="CS27" s="366"/>
      <c r="CT27" s="366"/>
      <c r="CU27" s="366"/>
      <c r="CV27" s="366"/>
      <c r="CW27" s="366"/>
      <c r="CX27" s="366"/>
      <c r="CY27" s="366"/>
      <c r="CZ27" s="366"/>
      <c r="DA27" s="366"/>
      <c r="DB27" s="367"/>
      <c r="DE27" s="365"/>
      <c r="DF27" s="366"/>
      <c r="DG27" s="366"/>
      <c r="DH27" s="366"/>
      <c r="DI27" s="366"/>
      <c r="DJ27" s="366"/>
      <c r="DK27" s="366"/>
      <c r="DL27" s="366"/>
      <c r="DM27" s="366"/>
      <c r="DN27" s="366"/>
      <c r="DO27" s="367"/>
      <c r="DR27" s="365"/>
      <c r="DS27" s="366"/>
      <c r="DT27" s="366"/>
      <c r="DU27" s="366"/>
      <c r="DV27" s="366"/>
      <c r="DW27" s="366"/>
      <c r="DX27" s="366"/>
      <c r="DY27" s="366"/>
      <c r="DZ27" s="366"/>
      <c r="EA27" s="366"/>
      <c r="EB27" s="367"/>
    </row>
    <row r="28" spans="1:133" x14ac:dyDescent="0.2">
      <c r="B28" s="877" t="s">
        <v>2</v>
      </c>
      <c r="C28" s="877"/>
      <c r="E28" s="368"/>
      <c r="F28" s="369"/>
      <c r="G28" s="369"/>
      <c r="H28" s="369"/>
      <c r="I28" s="369"/>
      <c r="J28" s="369"/>
      <c r="K28" s="369"/>
      <c r="L28" s="369"/>
      <c r="M28" s="369"/>
      <c r="N28" s="369"/>
      <c r="O28" s="370"/>
      <c r="R28" s="368"/>
      <c r="S28" s="369"/>
      <c r="T28" s="369"/>
      <c r="U28" s="369"/>
      <c r="V28" s="369"/>
      <c r="W28" s="369"/>
      <c r="X28" s="369"/>
      <c r="Y28" s="369"/>
      <c r="Z28" s="369"/>
      <c r="AA28" s="369"/>
      <c r="AB28" s="370"/>
      <c r="AE28" s="368"/>
      <c r="AF28" s="369"/>
      <c r="AG28" s="369"/>
      <c r="AH28" s="369"/>
      <c r="AI28" s="369"/>
      <c r="AJ28" s="369"/>
      <c r="AK28" s="369"/>
      <c r="AL28" s="369"/>
      <c r="AM28" s="369"/>
      <c r="AN28" s="369"/>
      <c r="AO28" s="370"/>
      <c r="AR28" s="368"/>
      <c r="AS28" s="369"/>
      <c r="AT28" s="369"/>
      <c r="AU28" s="369"/>
      <c r="AV28" s="369"/>
      <c r="AW28" s="369"/>
      <c r="AX28" s="369"/>
      <c r="AY28" s="369"/>
      <c r="AZ28" s="369"/>
      <c r="BA28" s="369"/>
      <c r="BB28" s="370"/>
      <c r="BE28" s="368"/>
      <c r="BF28" s="369"/>
      <c r="BG28" s="369"/>
      <c r="BH28" s="369"/>
      <c r="BI28" s="369"/>
      <c r="BJ28" s="369"/>
      <c r="BK28" s="369"/>
      <c r="BL28" s="369"/>
      <c r="BM28" s="369"/>
      <c r="BN28" s="369"/>
      <c r="BO28" s="370"/>
      <c r="BR28" s="368"/>
      <c r="BS28" s="369"/>
      <c r="BT28" s="369"/>
      <c r="BU28" s="369"/>
      <c r="BV28" s="369"/>
      <c r="BW28" s="369"/>
      <c r="BX28" s="369"/>
      <c r="BY28" s="369"/>
      <c r="BZ28" s="369"/>
      <c r="CA28" s="369"/>
      <c r="CB28" s="370"/>
      <c r="CE28" s="368"/>
      <c r="CF28" s="369"/>
      <c r="CG28" s="369"/>
      <c r="CH28" s="369"/>
      <c r="CI28" s="369"/>
      <c r="CJ28" s="369"/>
      <c r="CK28" s="369"/>
      <c r="CL28" s="369"/>
      <c r="CM28" s="369"/>
      <c r="CN28" s="369"/>
      <c r="CO28" s="370"/>
      <c r="CR28" s="368"/>
      <c r="CS28" s="369"/>
      <c r="CT28" s="369"/>
      <c r="CU28" s="369"/>
      <c r="CV28" s="369"/>
      <c r="CW28" s="369"/>
      <c r="CX28" s="369"/>
      <c r="CY28" s="369"/>
      <c r="CZ28" s="369"/>
      <c r="DA28" s="369"/>
      <c r="DB28" s="370"/>
      <c r="DE28" s="368"/>
      <c r="DF28" s="369"/>
      <c r="DG28" s="369"/>
      <c r="DH28" s="369"/>
      <c r="DI28" s="369"/>
      <c r="DJ28" s="369"/>
      <c r="DK28" s="369"/>
      <c r="DL28" s="369"/>
      <c r="DM28" s="369"/>
      <c r="DN28" s="369"/>
      <c r="DO28" s="370"/>
      <c r="DR28" s="368"/>
      <c r="DS28" s="369"/>
      <c r="DT28" s="369"/>
      <c r="DU28" s="369"/>
      <c r="DV28" s="369"/>
      <c r="DW28" s="369"/>
      <c r="DX28" s="369"/>
      <c r="DY28" s="369"/>
      <c r="DZ28" s="369"/>
      <c r="EA28" s="369"/>
      <c r="EB28" s="370"/>
    </row>
    <row r="29" spans="1:133" x14ac:dyDescent="0.2">
      <c r="B29" s="878" t="s">
        <v>3</v>
      </c>
      <c r="C29" s="878"/>
      <c r="E29" s="371"/>
      <c r="F29" s="372"/>
      <c r="G29" s="372"/>
      <c r="H29" s="372"/>
      <c r="I29" s="372"/>
      <c r="J29" s="372"/>
      <c r="K29" s="372"/>
      <c r="L29" s="372"/>
      <c r="M29" s="372"/>
      <c r="N29" s="372"/>
      <c r="O29" s="373"/>
      <c r="R29" s="371"/>
      <c r="S29" s="372"/>
      <c r="T29" s="372"/>
      <c r="U29" s="372"/>
      <c r="V29" s="372"/>
      <c r="W29" s="372"/>
      <c r="X29" s="372"/>
      <c r="Y29" s="372"/>
      <c r="Z29" s="372"/>
      <c r="AA29" s="372"/>
      <c r="AB29" s="373"/>
      <c r="AE29" s="371"/>
      <c r="AF29" s="372"/>
      <c r="AG29" s="372"/>
      <c r="AH29" s="372"/>
      <c r="AI29" s="372"/>
      <c r="AJ29" s="372"/>
      <c r="AK29" s="372"/>
      <c r="AL29" s="372"/>
      <c r="AM29" s="372"/>
      <c r="AN29" s="372"/>
      <c r="AO29" s="373"/>
      <c r="AR29" s="371"/>
      <c r="AS29" s="372"/>
      <c r="AT29" s="372"/>
      <c r="AU29" s="372"/>
      <c r="AV29" s="372"/>
      <c r="AW29" s="372"/>
      <c r="AX29" s="372"/>
      <c r="AY29" s="372"/>
      <c r="AZ29" s="372"/>
      <c r="BA29" s="372"/>
      <c r="BB29" s="373"/>
      <c r="BE29" s="371"/>
      <c r="BF29" s="372"/>
      <c r="BG29" s="372"/>
      <c r="BH29" s="372"/>
      <c r="BI29" s="372"/>
      <c r="BJ29" s="372"/>
      <c r="BK29" s="372"/>
      <c r="BL29" s="372"/>
      <c r="BM29" s="372"/>
      <c r="BN29" s="372"/>
      <c r="BO29" s="373"/>
      <c r="BR29" s="371"/>
      <c r="BS29" s="372"/>
      <c r="BT29" s="372"/>
      <c r="BU29" s="372"/>
      <c r="BV29" s="372"/>
      <c r="BW29" s="372"/>
      <c r="BX29" s="372"/>
      <c r="BY29" s="372"/>
      <c r="BZ29" s="372"/>
      <c r="CA29" s="372"/>
      <c r="CB29" s="373"/>
      <c r="CE29" s="371"/>
      <c r="CF29" s="372"/>
      <c r="CG29" s="372"/>
      <c r="CH29" s="372"/>
      <c r="CI29" s="372"/>
      <c r="CJ29" s="372"/>
      <c r="CK29" s="372"/>
      <c r="CL29" s="372"/>
      <c r="CM29" s="372"/>
      <c r="CN29" s="372"/>
      <c r="CO29" s="373"/>
      <c r="CR29" s="371"/>
      <c r="CS29" s="372"/>
      <c r="CT29" s="372"/>
      <c r="CU29" s="372"/>
      <c r="CV29" s="372"/>
      <c r="CW29" s="372"/>
      <c r="CX29" s="372"/>
      <c r="CY29" s="372"/>
      <c r="CZ29" s="372"/>
      <c r="DA29" s="372"/>
      <c r="DB29" s="373"/>
      <c r="DE29" s="371"/>
      <c r="DF29" s="372"/>
      <c r="DG29" s="372"/>
      <c r="DH29" s="372"/>
      <c r="DI29" s="372"/>
      <c r="DJ29" s="372"/>
      <c r="DK29" s="372"/>
      <c r="DL29" s="372"/>
      <c r="DM29" s="372"/>
      <c r="DN29" s="372"/>
      <c r="DO29" s="373"/>
      <c r="DR29" s="371"/>
      <c r="DS29" s="372"/>
      <c r="DT29" s="372"/>
      <c r="DU29" s="372"/>
      <c r="DV29" s="372"/>
      <c r="DW29" s="372"/>
      <c r="DX29" s="372"/>
      <c r="DY29" s="372"/>
      <c r="DZ29" s="372"/>
      <c r="EA29" s="372"/>
      <c r="EB29" s="373"/>
    </row>
    <row r="30" spans="1:133" x14ac:dyDescent="0.2">
      <c r="B30" s="878" t="s">
        <v>198</v>
      </c>
      <c r="C30" s="878"/>
      <c r="E30" s="371"/>
      <c r="F30" s="372"/>
      <c r="G30" s="372"/>
      <c r="H30" s="372"/>
      <c r="I30" s="372"/>
      <c r="J30" s="372"/>
      <c r="K30" s="372"/>
      <c r="L30" s="372"/>
      <c r="M30" s="372"/>
      <c r="N30" s="372"/>
      <c r="O30" s="373"/>
      <c r="R30" s="371"/>
      <c r="S30" s="372"/>
      <c r="T30" s="372"/>
      <c r="U30" s="372"/>
      <c r="V30" s="372"/>
      <c r="W30" s="372"/>
      <c r="X30" s="372"/>
      <c r="Y30" s="372"/>
      <c r="Z30" s="372"/>
      <c r="AA30" s="372"/>
      <c r="AB30" s="373"/>
      <c r="AE30" s="371"/>
      <c r="AF30" s="372"/>
      <c r="AG30" s="372"/>
      <c r="AH30" s="372"/>
      <c r="AI30" s="372"/>
      <c r="AJ30" s="372"/>
      <c r="AK30" s="372"/>
      <c r="AL30" s="372"/>
      <c r="AM30" s="372"/>
      <c r="AN30" s="372"/>
      <c r="AO30" s="373"/>
      <c r="AR30" s="371"/>
      <c r="AS30" s="372"/>
      <c r="AT30" s="372"/>
      <c r="AU30" s="372"/>
      <c r="AV30" s="372"/>
      <c r="AW30" s="372"/>
      <c r="AX30" s="372"/>
      <c r="AY30" s="372"/>
      <c r="AZ30" s="372"/>
      <c r="BA30" s="372"/>
      <c r="BB30" s="373"/>
      <c r="BE30" s="371"/>
      <c r="BF30" s="372"/>
      <c r="BG30" s="372"/>
      <c r="BH30" s="372"/>
      <c r="BI30" s="372"/>
      <c r="BJ30" s="372"/>
      <c r="BK30" s="372"/>
      <c r="BL30" s="372"/>
      <c r="BM30" s="372"/>
      <c r="BN30" s="372"/>
      <c r="BO30" s="373"/>
      <c r="BR30" s="371"/>
      <c r="BS30" s="372"/>
      <c r="BT30" s="372"/>
      <c r="BU30" s="372"/>
      <c r="BV30" s="372"/>
      <c r="BW30" s="372"/>
      <c r="BX30" s="372"/>
      <c r="BY30" s="372"/>
      <c r="BZ30" s="372"/>
      <c r="CA30" s="372"/>
      <c r="CB30" s="373"/>
      <c r="CE30" s="371"/>
      <c r="CF30" s="372"/>
      <c r="CG30" s="372"/>
      <c r="CH30" s="372"/>
      <c r="CI30" s="372"/>
      <c r="CJ30" s="372"/>
      <c r="CK30" s="372"/>
      <c r="CL30" s="372"/>
      <c r="CM30" s="372"/>
      <c r="CN30" s="372"/>
      <c r="CO30" s="373"/>
      <c r="CR30" s="371"/>
      <c r="CS30" s="372"/>
      <c r="CT30" s="372"/>
      <c r="CU30" s="372"/>
      <c r="CV30" s="372"/>
      <c r="CW30" s="372"/>
      <c r="CX30" s="372"/>
      <c r="CY30" s="372"/>
      <c r="CZ30" s="372"/>
      <c r="DA30" s="372"/>
      <c r="DB30" s="373"/>
      <c r="DE30" s="371"/>
      <c r="DF30" s="372"/>
      <c r="DG30" s="372"/>
      <c r="DH30" s="372"/>
      <c r="DI30" s="372"/>
      <c r="DJ30" s="372"/>
      <c r="DK30" s="372"/>
      <c r="DL30" s="372"/>
      <c r="DM30" s="372"/>
      <c r="DN30" s="372"/>
      <c r="DO30" s="373"/>
      <c r="DR30" s="371"/>
      <c r="DS30" s="372"/>
      <c r="DT30" s="372"/>
      <c r="DU30" s="372"/>
      <c r="DV30" s="372"/>
      <c r="DW30" s="372"/>
      <c r="DX30" s="372"/>
      <c r="DY30" s="372"/>
      <c r="DZ30" s="372"/>
      <c r="EA30" s="372"/>
      <c r="EB30" s="373"/>
    </row>
    <row r="31" spans="1:133" x14ac:dyDescent="0.2">
      <c r="B31" s="878" t="s">
        <v>4</v>
      </c>
      <c r="C31" s="878"/>
      <c r="E31" s="371"/>
      <c r="F31" s="372"/>
      <c r="G31" s="372"/>
      <c r="H31" s="372"/>
      <c r="I31" s="372"/>
      <c r="J31" s="372"/>
      <c r="K31" s="372"/>
      <c r="L31" s="372"/>
      <c r="M31" s="372"/>
      <c r="N31" s="372"/>
      <c r="O31" s="373"/>
      <c r="R31" s="371"/>
      <c r="S31" s="372"/>
      <c r="T31" s="372"/>
      <c r="U31" s="372"/>
      <c r="V31" s="372"/>
      <c r="W31" s="372"/>
      <c r="X31" s="372"/>
      <c r="Y31" s="372"/>
      <c r="Z31" s="372"/>
      <c r="AA31" s="372"/>
      <c r="AB31" s="373"/>
      <c r="AE31" s="371"/>
      <c r="AF31" s="372"/>
      <c r="AG31" s="372"/>
      <c r="AH31" s="372"/>
      <c r="AI31" s="372"/>
      <c r="AJ31" s="372"/>
      <c r="AK31" s="372"/>
      <c r="AL31" s="372"/>
      <c r="AM31" s="372"/>
      <c r="AN31" s="372"/>
      <c r="AO31" s="373"/>
      <c r="AR31" s="371"/>
      <c r="AS31" s="372"/>
      <c r="AT31" s="372"/>
      <c r="AU31" s="372"/>
      <c r="AV31" s="372"/>
      <c r="AW31" s="372"/>
      <c r="AX31" s="372"/>
      <c r="AY31" s="372"/>
      <c r="AZ31" s="372"/>
      <c r="BA31" s="372"/>
      <c r="BB31" s="373"/>
      <c r="BE31" s="371"/>
      <c r="BF31" s="372"/>
      <c r="BG31" s="372"/>
      <c r="BH31" s="372"/>
      <c r="BI31" s="372"/>
      <c r="BJ31" s="372"/>
      <c r="BK31" s="372"/>
      <c r="BL31" s="372"/>
      <c r="BM31" s="372"/>
      <c r="BN31" s="372"/>
      <c r="BO31" s="373"/>
      <c r="BR31" s="371"/>
      <c r="BS31" s="372"/>
      <c r="BT31" s="372"/>
      <c r="BU31" s="372"/>
      <c r="BV31" s="372"/>
      <c r="BW31" s="372"/>
      <c r="BX31" s="372"/>
      <c r="BY31" s="372"/>
      <c r="BZ31" s="372"/>
      <c r="CA31" s="372"/>
      <c r="CB31" s="373"/>
      <c r="CE31" s="371"/>
      <c r="CF31" s="372"/>
      <c r="CG31" s="372"/>
      <c r="CH31" s="372"/>
      <c r="CI31" s="372"/>
      <c r="CJ31" s="372"/>
      <c r="CK31" s="372"/>
      <c r="CL31" s="372"/>
      <c r="CM31" s="372"/>
      <c r="CN31" s="372"/>
      <c r="CO31" s="373"/>
      <c r="CR31" s="371"/>
      <c r="CS31" s="372"/>
      <c r="CT31" s="372"/>
      <c r="CU31" s="372"/>
      <c r="CV31" s="372"/>
      <c r="CW31" s="372"/>
      <c r="CX31" s="372"/>
      <c r="CY31" s="372"/>
      <c r="CZ31" s="372"/>
      <c r="DA31" s="372"/>
      <c r="DB31" s="373"/>
      <c r="DE31" s="371"/>
      <c r="DF31" s="372"/>
      <c r="DG31" s="372"/>
      <c r="DH31" s="372"/>
      <c r="DI31" s="372"/>
      <c r="DJ31" s="372"/>
      <c r="DK31" s="372"/>
      <c r="DL31" s="372"/>
      <c r="DM31" s="372"/>
      <c r="DN31" s="372"/>
      <c r="DO31" s="373"/>
      <c r="DR31" s="371"/>
      <c r="DS31" s="372"/>
      <c r="DT31" s="372"/>
      <c r="DU31" s="372"/>
      <c r="DV31" s="372"/>
      <c r="DW31" s="372"/>
      <c r="DX31" s="372"/>
      <c r="DY31" s="372"/>
      <c r="DZ31" s="372"/>
      <c r="EA31" s="372"/>
      <c r="EB31" s="373"/>
    </row>
    <row r="32" spans="1:133" x14ac:dyDescent="0.2">
      <c r="B32" s="878" t="s">
        <v>6</v>
      </c>
      <c r="C32" s="878"/>
      <c r="E32" s="371"/>
      <c r="F32" s="372"/>
      <c r="G32" s="372"/>
      <c r="H32" s="372"/>
      <c r="I32" s="372"/>
      <c r="J32" s="372"/>
      <c r="K32" s="372"/>
      <c r="L32" s="372"/>
      <c r="M32" s="372"/>
      <c r="N32" s="372"/>
      <c r="O32" s="373"/>
      <c r="R32" s="371"/>
      <c r="S32" s="372"/>
      <c r="T32" s="372"/>
      <c r="U32" s="372"/>
      <c r="V32" s="372"/>
      <c r="W32" s="372"/>
      <c r="X32" s="372"/>
      <c r="Y32" s="372"/>
      <c r="Z32" s="372"/>
      <c r="AA32" s="372"/>
      <c r="AB32" s="373"/>
      <c r="AE32" s="371"/>
      <c r="AF32" s="372"/>
      <c r="AG32" s="372"/>
      <c r="AH32" s="372"/>
      <c r="AI32" s="372"/>
      <c r="AJ32" s="372"/>
      <c r="AK32" s="372"/>
      <c r="AL32" s="372"/>
      <c r="AM32" s="372"/>
      <c r="AN32" s="372"/>
      <c r="AO32" s="373"/>
      <c r="AR32" s="371"/>
      <c r="AS32" s="372"/>
      <c r="AT32" s="372"/>
      <c r="AU32" s="372"/>
      <c r="AV32" s="372"/>
      <c r="AW32" s="372"/>
      <c r="AX32" s="372"/>
      <c r="AY32" s="372"/>
      <c r="AZ32" s="372"/>
      <c r="BA32" s="372"/>
      <c r="BB32" s="373"/>
      <c r="BE32" s="371"/>
      <c r="BF32" s="372"/>
      <c r="BG32" s="372"/>
      <c r="BH32" s="372"/>
      <c r="BI32" s="372"/>
      <c r="BJ32" s="372"/>
      <c r="BK32" s="372"/>
      <c r="BL32" s="372"/>
      <c r="BM32" s="372"/>
      <c r="BN32" s="372"/>
      <c r="BO32" s="373"/>
      <c r="BR32" s="371"/>
      <c r="BS32" s="372"/>
      <c r="BT32" s="372"/>
      <c r="BU32" s="372"/>
      <c r="BV32" s="372"/>
      <c r="BW32" s="372"/>
      <c r="BX32" s="372"/>
      <c r="BY32" s="372"/>
      <c r="BZ32" s="372"/>
      <c r="CA32" s="372"/>
      <c r="CB32" s="373"/>
      <c r="CE32" s="371"/>
      <c r="CF32" s="372"/>
      <c r="CG32" s="372"/>
      <c r="CH32" s="372"/>
      <c r="CI32" s="372"/>
      <c r="CJ32" s="372"/>
      <c r="CK32" s="372"/>
      <c r="CL32" s="372"/>
      <c r="CM32" s="372"/>
      <c r="CN32" s="372"/>
      <c r="CO32" s="373"/>
      <c r="CR32" s="371"/>
      <c r="CS32" s="372"/>
      <c r="CT32" s="372"/>
      <c r="CU32" s="372"/>
      <c r="CV32" s="372"/>
      <c r="CW32" s="372"/>
      <c r="CX32" s="372"/>
      <c r="CY32" s="372"/>
      <c r="CZ32" s="372"/>
      <c r="DA32" s="372"/>
      <c r="DB32" s="373"/>
      <c r="DE32" s="371"/>
      <c r="DF32" s="372"/>
      <c r="DG32" s="372"/>
      <c r="DH32" s="372"/>
      <c r="DI32" s="372"/>
      <c r="DJ32" s="372"/>
      <c r="DK32" s="372"/>
      <c r="DL32" s="372"/>
      <c r="DM32" s="372"/>
      <c r="DN32" s="372"/>
      <c r="DO32" s="373"/>
      <c r="DR32" s="371"/>
      <c r="DS32" s="372"/>
      <c r="DT32" s="372"/>
      <c r="DU32" s="372"/>
      <c r="DV32" s="372"/>
      <c r="DW32" s="372"/>
      <c r="DX32" s="372"/>
      <c r="DY32" s="372"/>
      <c r="DZ32" s="372"/>
      <c r="EA32" s="372"/>
      <c r="EB32" s="373"/>
    </row>
    <row r="33" spans="1:133" s="379" customFormat="1" x14ac:dyDescent="0.2">
      <c r="B33" s="878" t="s">
        <v>28</v>
      </c>
      <c r="C33" s="878"/>
      <c r="D33" s="448"/>
      <c r="E33" s="380"/>
      <c r="F33" s="381"/>
      <c r="G33" s="381"/>
      <c r="H33" s="381"/>
      <c r="I33" s="381"/>
      <c r="J33" s="381"/>
      <c r="K33" s="381"/>
      <c r="L33" s="381"/>
      <c r="M33" s="381"/>
      <c r="N33" s="381"/>
      <c r="O33" s="373"/>
      <c r="P33" s="448"/>
      <c r="Q33" s="448"/>
      <c r="R33" s="380"/>
      <c r="S33" s="381"/>
      <c r="T33" s="381"/>
      <c r="U33" s="381"/>
      <c r="V33" s="381"/>
      <c r="W33" s="381"/>
      <c r="X33" s="381"/>
      <c r="Y33" s="381"/>
      <c r="Z33" s="381"/>
      <c r="AA33" s="381"/>
      <c r="AB33" s="373"/>
      <c r="AC33" s="448"/>
      <c r="AD33" s="448"/>
      <c r="AE33" s="380"/>
      <c r="AF33" s="381"/>
      <c r="AG33" s="381"/>
      <c r="AH33" s="381"/>
      <c r="AI33" s="381"/>
      <c r="AJ33" s="381"/>
      <c r="AK33" s="381"/>
      <c r="AL33" s="381"/>
      <c r="AM33" s="381"/>
      <c r="AN33" s="381"/>
      <c r="AO33" s="373"/>
      <c r="AP33" s="448"/>
      <c r="AQ33" s="448"/>
      <c r="AR33" s="380"/>
      <c r="AS33" s="381"/>
      <c r="AT33" s="381"/>
      <c r="AU33" s="381"/>
      <c r="AV33" s="381"/>
      <c r="AW33" s="381"/>
      <c r="AX33" s="381"/>
      <c r="AY33" s="381"/>
      <c r="AZ33" s="381"/>
      <c r="BA33" s="381"/>
      <c r="BB33" s="373"/>
      <c r="BC33" s="448"/>
      <c r="BD33" s="448"/>
      <c r="BE33" s="380"/>
      <c r="BF33" s="381"/>
      <c r="BG33" s="381"/>
      <c r="BH33" s="381"/>
      <c r="BI33" s="381"/>
      <c r="BJ33" s="381"/>
      <c r="BK33" s="381"/>
      <c r="BL33" s="381"/>
      <c r="BM33" s="381"/>
      <c r="BN33" s="381"/>
      <c r="BO33" s="373"/>
      <c r="BP33" s="448"/>
      <c r="BQ33" s="448"/>
      <c r="BR33" s="380"/>
      <c r="BS33" s="381"/>
      <c r="BT33" s="381"/>
      <c r="BU33" s="381"/>
      <c r="BV33" s="381"/>
      <c r="BW33" s="381"/>
      <c r="BX33" s="381"/>
      <c r="BY33" s="381"/>
      <c r="BZ33" s="381"/>
      <c r="CA33" s="381"/>
      <c r="CB33" s="373"/>
      <c r="CC33" s="448"/>
      <c r="CD33" s="448"/>
      <c r="CE33" s="380"/>
      <c r="CF33" s="381"/>
      <c r="CG33" s="381"/>
      <c r="CH33" s="381"/>
      <c r="CI33" s="381"/>
      <c r="CJ33" s="381"/>
      <c r="CK33" s="381"/>
      <c r="CL33" s="381"/>
      <c r="CM33" s="381"/>
      <c r="CN33" s="381"/>
      <c r="CO33" s="373"/>
      <c r="CP33" s="448"/>
      <c r="CQ33" s="448"/>
      <c r="CR33" s="380"/>
      <c r="CS33" s="381"/>
      <c r="CT33" s="381"/>
      <c r="CU33" s="381"/>
      <c r="CV33" s="381"/>
      <c r="CW33" s="381"/>
      <c r="CX33" s="381"/>
      <c r="CY33" s="381"/>
      <c r="CZ33" s="381"/>
      <c r="DA33" s="381"/>
      <c r="DB33" s="373"/>
      <c r="DC33" s="448"/>
      <c r="DD33" s="448"/>
      <c r="DE33" s="380"/>
      <c r="DF33" s="381"/>
      <c r="DG33" s="381"/>
      <c r="DH33" s="381"/>
      <c r="DI33" s="381"/>
      <c r="DJ33" s="381"/>
      <c r="DK33" s="381"/>
      <c r="DL33" s="381"/>
      <c r="DM33" s="381"/>
      <c r="DN33" s="381"/>
      <c r="DO33" s="373"/>
      <c r="DP33" s="448"/>
      <c r="DQ33" s="448"/>
      <c r="DR33" s="380"/>
      <c r="DS33" s="381"/>
      <c r="DT33" s="381"/>
      <c r="DU33" s="381"/>
      <c r="DV33" s="381"/>
      <c r="DW33" s="381"/>
      <c r="DX33" s="381"/>
      <c r="DY33" s="381"/>
      <c r="DZ33" s="381"/>
      <c r="EA33" s="381"/>
      <c r="EB33" s="373"/>
      <c r="EC33" s="448"/>
    </row>
    <row r="34" spans="1:133" s="375" customFormat="1" x14ac:dyDescent="0.2">
      <c r="B34" s="875" t="s">
        <v>38</v>
      </c>
      <c r="C34" s="875"/>
      <c r="D34" s="448"/>
      <c r="E34" s="376"/>
      <c r="F34" s="377"/>
      <c r="G34" s="377"/>
      <c r="H34" s="377"/>
      <c r="I34" s="377"/>
      <c r="J34" s="377"/>
      <c r="K34" s="377"/>
      <c r="L34" s="377"/>
      <c r="M34" s="377"/>
      <c r="N34" s="377"/>
      <c r="O34" s="378"/>
      <c r="P34" s="448"/>
      <c r="Q34" s="448"/>
      <c r="R34" s="376"/>
      <c r="S34" s="377"/>
      <c r="T34" s="377"/>
      <c r="U34" s="377"/>
      <c r="V34" s="377"/>
      <c r="W34" s="377"/>
      <c r="X34" s="377"/>
      <c r="Y34" s="377"/>
      <c r="Z34" s="377"/>
      <c r="AA34" s="377"/>
      <c r="AB34" s="378"/>
      <c r="AC34" s="448"/>
      <c r="AD34" s="448"/>
      <c r="AE34" s="376"/>
      <c r="AF34" s="377"/>
      <c r="AG34" s="377"/>
      <c r="AH34" s="377"/>
      <c r="AI34" s="377"/>
      <c r="AJ34" s="377"/>
      <c r="AK34" s="377"/>
      <c r="AL34" s="377"/>
      <c r="AM34" s="377"/>
      <c r="AN34" s="377"/>
      <c r="AO34" s="378"/>
      <c r="AP34" s="448"/>
      <c r="AQ34" s="448"/>
      <c r="AR34" s="376"/>
      <c r="AS34" s="377"/>
      <c r="AT34" s="377"/>
      <c r="AU34" s="377"/>
      <c r="AV34" s="377"/>
      <c r="AW34" s="377"/>
      <c r="AX34" s="377"/>
      <c r="AY34" s="377"/>
      <c r="AZ34" s="377"/>
      <c r="BA34" s="377"/>
      <c r="BB34" s="378"/>
      <c r="BC34" s="448"/>
      <c r="BD34" s="448"/>
      <c r="BE34" s="376"/>
      <c r="BF34" s="377"/>
      <c r="BG34" s="377"/>
      <c r="BH34" s="377"/>
      <c r="BI34" s="377"/>
      <c r="BJ34" s="377"/>
      <c r="BK34" s="377"/>
      <c r="BL34" s="377"/>
      <c r="BM34" s="377"/>
      <c r="BN34" s="377"/>
      <c r="BO34" s="378"/>
      <c r="BP34" s="448"/>
      <c r="BQ34" s="448"/>
      <c r="BR34" s="376"/>
      <c r="BS34" s="377"/>
      <c r="BT34" s="377"/>
      <c r="BU34" s="377"/>
      <c r="BV34" s="377"/>
      <c r="BW34" s="377"/>
      <c r="BX34" s="377"/>
      <c r="BY34" s="377"/>
      <c r="BZ34" s="377"/>
      <c r="CA34" s="377"/>
      <c r="CB34" s="378"/>
      <c r="CC34" s="448"/>
      <c r="CD34" s="448"/>
      <c r="CE34" s="376"/>
      <c r="CF34" s="377"/>
      <c r="CG34" s="377"/>
      <c r="CH34" s="377"/>
      <c r="CI34" s="377"/>
      <c r="CJ34" s="377"/>
      <c r="CK34" s="377"/>
      <c r="CL34" s="377"/>
      <c r="CM34" s="377"/>
      <c r="CN34" s="377"/>
      <c r="CO34" s="378"/>
      <c r="CP34" s="448"/>
      <c r="CQ34" s="448"/>
      <c r="CR34" s="376"/>
      <c r="CS34" s="377"/>
      <c r="CT34" s="377"/>
      <c r="CU34" s="377"/>
      <c r="CV34" s="377"/>
      <c r="CW34" s="377"/>
      <c r="CX34" s="377"/>
      <c r="CY34" s="377"/>
      <c r="CZ34" s="377"/>
      <c r="DA34" s="377"/>
      <c r="DB34" s="378"/>
      <c r="DC34" s="448"/>
      <c r="DD34" s="448"/>
      <c r="DE34" s="376"/>
      <c r="DF34" s="377"/>
      <c r="DG34" s="377"/>
      <c r="DH34" s="377"/>
      <c r="DI34" s="377"/>
      <c r="DJ34" s="377"/>
      <c r="DK34" s="377"/>
      <c r="DL34" s="377"/>
      <c r="DM34" s="377"/>
      <c r="DN34" s="377"/>
      <c r="DO34" s="378"/>
      <c r="DP34" s="448"/>
      <c r="DQ34" s="448"/>
      <c r="DR34" s="376"/>
      <c r="DS34" s="377"/>
      <c r="DT34" s="377"/>
      <c r="DU34" s="377"/>
      <c r="DV34" s="377"/>
      <c r="DW34" s="377"/>
      <c r="DX34" s="377"/>
      <c r="DY34" s="377"/>
      <c r="DZ34" s="377"/>
      <c r="EA34" s="377"/>
      <c r="EB34" s="378"/>
      <c r="EC34" s="448"/>
    </row>
    <row r="35" spans="1:133" x14ac:dyDescent="0.2">
      <c r="B35" s="748" t="s">
        <v>65</v>
      </c>
      <c r="C35" s="462"/>
      <c r="E35" s="371"/>
      <c r="F35" s="372"/>
      <c r="G35" s="372"/>
      <c r="H35" s="372"/>
      <c r="I35" s="372"/>
      <c r="J35" s="372"/>
      <c r="K35" s="372"/>
      <c r="L35" s="372"/>
      <c r="M35" s="372"/>
      <c r="N35" s="372"/>
      <c r="O35" s="373"/>
      <c r="R35" s="371"/>
      <c r="S35" s="372"/>
      <c r="T35" s="372"/>
      <c r="U35" s="372"/>
      <c r="V35" s="372"/>
      <c r="W35" s="372"/>
      <c r="X35" s="372"/>
      <c r="Y35" s="372"/>
      <c r="Z35" s="372"/>
      <c r="AA35" s="372"/>
      <c r="AB35" s="373"/>
      <c r="AE35" s="371"/>
      <c r="AF35" s="372"/>
      <c r="AG35" s="372"/>
      <c r="AH35" s="372"/>
      <c r="AI35" s="372"/>
      <c r="AJ35" s="372"/>
      <c r="AK35" s="372"/>
      <c r="AL35" s="372"/>
      <c r="AM35" s="372"/>
      <c r="AN35" s="372"/>
      <c r="AO35" s="373"/>
      <c r="AR35" s="371"/>
      <c r="AS35" s="372"/>
      <c r="AT35" s="372"/>
      <c r="AU35" s="372"/>
      <c r="AV35" s="372"/>
      <c r="AW35" s="372"/>
      <c r="AX35" s="372"/>
      <c r="AY35" s="372"/>
      <c r="AZ35" s="372"/>
      <c r="BA35" s="372"/>
      <c r="BB35" s="373"/>
      <c r="BE35" s="371"/>
      <c r="BF35" s="372"/>
      <c r="BG35" s="372"/>
      <c r="BH35" s="372"/>
      <c r="BI35" s="372"/>
      <c r="BJ35" s="372"/>
      <c r="BK35" s="372"/>
      <c r="BL35" s="372"/>
      <c r="BM35" s="372"/>
      <c r="BN35" s="372"/>
      <c r="BO35" s="373"/>
      <c r="BR35" s="371"/>
      <c r="BS35" s="372"/>
      <c r="BT35" s="372"/>
      <c r="BU35" s="372"/>
      <c r="BV35" s="372"/>
      <c r="BW35" s="372"/>
      <c r="BX35" s="372"/>
      <c r="BY35" s="372"/>
      <c r="BZ35" s="372"/>
      <c r="CA35" s="372"/>
      <c r="CB35" s="373"/>
      <c r="CE35" s="371"/>
      <c r="CF35" s="372"/>
      <c r="CG35" s="372"/>
      <c r="CH35" s="372"/>
      <c r="CI35" s="372"/>
      <c r="CJ35" s="372"/>
      <c r="CK35" s="372"/>
      <c r="CL35" s="372"/>
      <c r="CM35" s="372"/>
      <c r="CN35" s="372"/>
      <c r="CO35" s="373"/>
      <c r="CR35" s="371"/>
      <c r="CS35" s="372"/>
      <c r="CT35" s="372"/>
      <c r="CU35" s="372"/>
      <c r="CV35" s="372"/>
      <c r="CW35" s="372"/>
      <c r="CX35" s="372"/>
      <c r="CY35" s="372"/>
      <c r="CZ35" s="372"/>
      <c r="DA35" s="372"/>
      <c r="DB35" s="373"/>
      <c r="DE35" s="371"/>
      <c r="DF35" s="372"/>
      <c r="DG35" s="372"/>
      <c r="DH35" s="372"/>
      <c r="DI35" s="372"/>
      <c r="DJ35" s="372"/>
      <c r="DK35" s="372"/>
      <c r="DL35" s="372"/>
      <c r="DM35" s="372"/>
      <c r="DN35" s="372"/>
      <c r="DO35" s="373"/>
      <c r="DR35" s="371"/>
      <c r="DS35" s="372"/>
      <c r="DT35" s="372"/>
      <c r="DU35" s="372"/>
      <c r="DV35" s="372"/>
      <c r="DW35" s="372"/>
      <c r="DX35" s="372"/>
      <c r="DY35" s="372"/>
      <c r="DZ35" s="372"/>
      <c r="EA35" s="372"/>
      <c r="EB35" s="373"/>
    </row>
    <row r="36" spans="1:133" x14ac:dyDescent="0.2">
      <c r="B36" s="872" t="s">
        <v>36</v>
      </c>
      <c r="C36" s="872"/>
      <c r="E36" s="383"/>
      <c r="F36" s="384"/>
      <c r="G36" s="384"/>
      <c r="H36" s="384"/>
      <c r="I36" s="384"/>
      <c r="J36" s="384"/>
      <c r="K36" s="384"/>
      <c r="L36" s="384"/>
      <c r="M36" s="384"/>
      <c r="N36" s="384"/>
      <c r="O36" s="389"/>
      <c r="R36" s="383"/>
      <c r="S36" s="384"/>
      <c r="T36" s="384"/>
      <c r="U36" s="384"/>
      <c r="V36" s="384"/>
      <c r="W36" s="384"/>
      <c r="X36" s="384"/>
      <c r="Y36" s="384"/>
      <c r="Z36" s="384"/>
      <c r="AA36" s="384"/>
      <c r="AB36" s="389"/>
      <c r="AE36" s="383"/>
      <c r="AF36" s="384"/>
      <c r="AG36" s="384"/>
      <c r="AH36" s="384"/>
      <c r="AI36" s="384"/>
      <c r="AJ36" s="384"/>
      <c r="AK36" s="384"/>
      <c r="AL36" s="384"/>
      <c r="AM36" s="384"/>
      <c r="AN36" s="384"/>
      <c r="AO36" s="389"/>
      <c r="AR36" s="383"/>
      <c r="AS36" s="384"/>
      <c r="AT36" s="384"/>
      <c r="AU36" s="384"/>
      <c r="AV36" s="384"/>
      <c r="AW36" s="384"/>
      <c r="AX36" s="384"/>
      <c r="AY36" s="384"/>
      <c r="AZ36" s="384"/>
      <c r="BA36" s="384"/>
      <c r="BB36" s="389"/>
      <c r="BE36" s="383"/>
      <c r="BF36" s="384"/>
      <c r="BG36" s="384"/>
      <c r="BH36" s="384"/>
      <c r="BI36" s="384"/>
      <c r="BJ36" s="384"/>
      <c r="BK36" s="384"/>
      <c r="BL36" s="384"/>
      <c r="BM36" s="384"/>
      <c r="BN36" s="384"/>
      <c r="BO36" s="389"/>
      <c r="BR36" s="383"/>
      <c r="BS36" s="384"/>
      <c r="BT36" s="384"/>
      <c r="BU36" s="384"/>
      <c r="BV36" s="384"/>
      <c r="BW36" s="384"/>
      <c r="BX36" s="384"/>
      <c r="BY36" s="384"/>
      <c r="BZ36" s="384"/>
      <c r="CA36" s="384"/>
      <c r="CB36" s="389"/>
      <c r="CE36" s="383"/>
      <c r="CF36" s="384"/>
      <c r="CG36" s="384"/>
      <c r="CH36" s="384"/>
      <c r="CI36" s="384"/>
      <c r="CJ36" s="384"/>
      <c r="CK36" s="384"/>
      <c r="CL36" s="384"/>
      <c r="CM36" s="384"/>
      <c r="CN36" s="384"/>
      <c r="CO36" s="389"/>
      <c r="CR36" s="383"/>
      <c r="CS36" s="384"/>
      <c r="CT36" s="384"/>
      <c r="CU36" s="384"/>
      <c r="CV36" s="384"/>
      <c r="CW36" s="384"/>
      <c r="CX36" s="384"/>
      <c r="CY36" s="384"/>
      <c r="CZ36" s="384"/>
      <c r="DA36" s="384"/>
      <c r="DB36" s="389"/>
      <c r="DE36" s="383"/>
      <c r="DF36" s="384"/>
      <c r="DG36" s="384"/>
      <c r="DH36" s="384"/>
      <c r="DI36" s="384"/>
      <c r="DJ36" s="384"/>
      <c r="DK36" s="384"/>
      <c r="DL36" s="384"/>
      <c r="DM36" s="384"/>
      <c r="DN36" s="384"/>
      <c r="DO36" s="389"/>
      <c r="DR36" s="383"/>
      <c r="DS36" s="384"/>
      <c r="DT36" s="384"/>
      <c r="DU36" s="384"/>
      <c r="DV36" s="384"/>
      <c r="DW36" s="384"/>
      <c r="DX36" s="384"/>
      <c r="DY36" s="384"/>
      <c r="DZ36" s="384"/>
      <c r="EA36" s="384"/>
      <c r="EB36" s="389"/>
    </row>
    <row r="37" spans="1:133" ht="12.75" x14ac:dyDescent="0.2">
      <c r="D37" s="342"/>
      <c r="E37" s="354"/>
      <c r="F37" s="328"/>
      <c r="G37" s="328"/>
      <c r="H37" s="328"/>
      <c r="I37" s="328"/>
      <c r="J37" s="328"/>
      <c r="K37" s="328"/>
      <c r="L37" s="328"/>
      <c r="M37" s="328"/>
      <c r="N37" s="328"/>
      <c r="O37" s="355"/>
      <c r="P37" s="342"/>
      <c r="Q37" s="342"/>
      <c r="R37" s="354"/>
      <c r="S37" s="328"/>
      <c r="T37" s="328"/>
      <c r="U37" s="328"/>
      <c r="V37" s="328"/>
      <c r="W37" s="328"/>
      <c r="X37" s="328"/>
      <c r="Y37" s="328"/>
      <c r="Z37" s="328"/>
      <c r="AA37" s="328"/>
      <c r="AB37" s="355"/>
      <c r="AC37" s="342"/>
      <c r="AD37" s="342"/>
      <c r="AE37" s="354"/>
      <c r="AF37" s="328"/>
      <c r="AG37" s="328"/>
      <c r="AH37" s="328"/>
      <c r="AI37" s="328"/>
      <c r="AJ37" s="328"/>
      <c r="AK37" s="328"/>
      <c r="AL37" s="328"/>
      <c r="AM37" s="328"/>
      <c r="AN37" s="328"/>
      <c r="AO37" s="355"/>
      <c r="AP37" s="342"/>
      <c r="AQ37" s="342"/>
      <c r="AR37" s="354"/>
      <c r="AS37" s="328"/>
      <c r="AT37" s="328"/>
      <c r="AU37" s="328"/>
      <c r="AV37" s="328"/>
      <c r="AW37" s="328"/>
      <c r="AX37" s="328"/>
      <c r="AY37" s="328"/>
      <c r="AZ37" s="328"/>
      <c r="BA37" s="328"/>
      <c r="BB37" s="355"/>
      <c r="BC37" s="342"/>
      <c r="BD37" s="342"/>
      <c r="BE37" s="354"/>
      <c r="BF37" s="328"/>
      <c r="BG37" s="328"/>
      <c r="BH37" s="328"/>
      <c r="BI37" s="328"/>
      <c r="BJ37" s="328"/>
      <c r="BK37" s="328"/>
      <c r="BL37" s="328"/>
      <c r="BM37" s="328"/>
      <c r="BN37" s="328"/>
      <c r="BO37" s="355"/>
      <c r="BP37" s="342"/>
      <c r="BQ37" s="342"/>
      <c r="BR37" s="354"/>
      <c r="BS37" s="328"/>
      <c r="BT37" s="328"/>
      <c r="BU37" s="328"/>
      <c r="BV37" s="328"/>
      <c r="BW37" s="328"/>
      <c r="BX37" s="328"/>
      <c r="BY37" s="328"/>
      <c r="BZ37" s="328"/>
      <c r="CA37" s="328"/>
      <c r="CB37" s="355"/>
      <c r="CC37" s="342"/>
      <c r="CD37" s="342"/>
      <c r="CE37" s="354"/>
      <c r="CF37" s="328"/>
      <c r="CG37" s="328"/>
      <c r="CH37" s="328"/>
      <c r="CI37" s="328"/>
      <c r="CJ37" s="328"/>
      <c r="CK37" s="328"/>
      <c r="CL37" s="328"/>
      <c r="CM37" s="328"/>
      <c r="CN37" s="328"/>
      <c r="CO37" s="355"/>
      <c r="CP37" s="342"/>
      <c r="CQ37" s="342"/>
      <c r="CR37" s="354"/>
      <c r="CS37" s="328"/>
      <c r="CT37" s="328"/>
      <c r="CU37" s="328"/>
      <c r="CV37" s="328"/>
      <c r="CW37" s="328"/>
      <c r="CX37" s="328"/>
      <c r="CY37" s="328"/>
      <c r="CZ37" s="328"/>
      <c r="DA37" s="328"/>
      <c r="DB37" s="355"/>
      <c r="DC37" s="342"/>
      <c r="DD37" s="342"/>
      <c r="DE37" s="354"/>
      <c r="DF37" s="328"/>
      <c r="DG37" s="328"/>
      <c r="DH37" s="328"/>
      <c r="DI37" s="328"/>
      <c r="DJ37" s="328"/>
      <c r="DK37" s="328"/>
      <c r="DL37" s="328"/>
      <c r="DM37" s="328"/>
      <c r="DN37" s="328"/>
      <c r="DO37" s="355"/>
      <c r="DP37" s="342"/>
      <c r="DQ37" s="342"/>
      <c r="DR37" s="354"/>
      <c r="DS37" s="328"/>
      <c r="DT37" s="328"/>
      <c r="DU37" s="328"/>
      <c r="DV37" s="328"/>
      <c r="DW37" s="328"/>
      <c r="DX37" s="328"/>
      <c r="DY37" s="328"/>
      <c r="DZ37" s="328"/>
      <c r="EA37" s="328"/>
      <c r="EB37" s="355"/>
      <c r="EC37" s="342"/>
    </row>
    <row r="38" spans="1:133" ht="15.75" customHeight="1" thickBot="1" x14ac:dyDescent="0.25">
      <c r="E38" s="354"/>
      <c r="F38" s="328"/>
      <c r="G38" s="328"/>
      <c r="H38" s="328"/>
      <c r="I38" s="328"/>
      <c r="J38" s="328"/>
      <c r="K38" s="328"/>
      <c r="L38" s="328"/>
      <c r="M38" s="328"/>
      <c r="N38" s="328"/>
      <c r="O38" s="355"/>
      <c r="R38" s="354"/>
      <c r="S38" s="328"/>
      <c r="T38" s="328"/>
      <c r="U38" s="328"/>
      <c r="V38" s="328"/>
      <c r="W38" s="328"/>
      <c r="X38" s="328"/>
      <c r="Y38" s="328"/>
      <c r="Z38" s="328"/>
      <c r="AA38" s="328"/>
      <c r="AB38" s="355"/>
      <c r="AE38" s="354"/>
      <c r="AF38" s="328"/>
      <c r="AG38" s="328"/>
      <c r="AH38" s="328"/>
      <c r="AI38" s="328"/>
      <c r="AJ38" s="328"/>
      <c r="AK38" s="328"/>
      <c r="AL38" s="328"/>
      <c r="AM38" s="328"/>
      <c r="AN38" s="328"/>
      <c r="AO38" s="355"/>
      <c r="AR38" s="354"/>
      <c r="AS38" s="328"/>
      <c r="AT38" s="328"/>
      <c r="AU38" s="328"/>
      <c r="AV38" s="328"/>
      <c r="AW38" s="328"/>
      <c r="AX38" s="328"/>
      <c r="AY38" s="328"/>
      <c r="AZ38" s="328"/>
      <c r="BA38" s="328"/>
      <c r="BB38" s="355"/>
      <c r="BE38" s="354"/>
      <c r="BF38" s="328"/>
      <c r="BG38" s="328"/>
      <c r="BH38" s="328"/>
      <c r="BI38" s="328"/>
      <c r="BJ38" s="328"/>
      <c r="BK38" s="328"/>
      <c r="BL38" s="328"/>
      <c r="BM38" s="328"/>
      <c r="BN38" s="328"/>
      <c r="BO38" s="355"/>
      <c r="BR38" s="354"/>
      <c r="BS38" s="328"/>
      <c r="BT38" s="328"/>
      <c r="BU38" s="328"/>
      <c r="BV38" s="328"/>
      <c r="BW38" s="328"/>
      <c r="BX38" s="328"/>
      <c r="BY38" s="328"/>
      <c r="BZ38" s="328"/>
      <c r="CA38" s="328"/>
      <c r="CB38" s="355"/>
      <c r="CE38" s="354"/>
      <c r="CF38" s="328"/>
      <c r="CG38" s="328"/>
      <c r="CH38" s="328"/>
      <c r="CI38" s="328"/>
      <c r="CJ38" s="328"/>
      <c r="CK38" s="328"/>
      <c r="CL38" s="328"/>
      <c r="CM38" s="328"/>
      <c r="CN38" s="328"/>
      <c r="CO38" s="355"/>
      <c r="CR38" s="354"/>
      <c r="CS38" s="328"/>
      <c r="CT38" s="328"/>
      <c r="CU38" s="328"/>
      <c r="CV38" s="328"/>
      <c r="CW38" s="328"/>
      <c r="CX38" s="328"/>
      <c r="CY38" s="328"/>
      <c r="CZ38" s="328"/>
      <c r="DA38" s="328"/>
      <c r="DB38" s="355"/>
      <c r="DE38" s="354"/>
      <c r="DF38" s="328"/>
      <c r="DG38" s="328"/>
      <c r="DH38" s="328"/>
      <c r="DI38" s="328"/>
      <c r="DJ38" s="328"/>
      <c r="DK38" s="328"/>
      <c r="DL38" s="328"/>
      <c r="DM38" s="328"/>
      <c r="DN38" s="328"/>
      <c r="DO38" s="355"/>
      <c r="DR38" s="354"/>
      <c r="DS38" s="328"/>
      <c r="DT38" s="328"/>
      <c r="DU38" s="328"/>
      <c r="DV38" s="328"/>
      <c r="DW38" s="328"/>
      <c r="DX38" s="328"/>
      <c r="DY38" s="328"/>
      <c r="DZ38" s="328"/>
      <c r="EA38" s="328"/>
      <c r="EB38" s="355"/>
    </row>
    <row r="39" spans="1:133" s="356" customFormat="1" ht="4.5" customHeight="1" x14ac:dyDescent="0.2">
      <c r="D39" s="449"/>
      <c r="E39" s="357"/>
      <c r="O39" s="358"/>
      <c r="P39" s="449"/>
      <c r="Q39" s="449"/>
      <c r="R39" s="357"/>
      <c r="AB39" s="358"/>
      <c r="AC39" s="449"/>
      <c r="AD39" s="449"/>
      <c r="AE39" s="357"/>
      <c r="AO39" s="358"/>
      <c r="AP39" s="449"/>
      <c r="AQ39" s="449"/>
      <c r="AR39" s="357"/>
      <c r="BB39" s="358"/>
      <c r="BC39" s="449"/>
      <c r="BD39" s="449"/>
      <c r="BE39" s="357"/>
      <c r="BO39" s="358"/>
      <c r="BP39" s="449"/>
      <c r="BQ39" s="449"/>
      <c r="BR39" s="357"/>
      <c r="CB39" s="358"/>
      <c r="CC39" s="449"/>
      <c r="CD39" s="449"/>
      <c r="CE39" s="357"/>
      <c r="CO39" s="358"/>
      <c r="CP39" s="449"/>
      <c r="CQ39" s="449"/>
      <c r="CR39" s="357"/>
      <c r="DB39" s="358"/>
      <c r="DC39" s="449"/>
      <c r="DD39" s="449"/>
      <c r="DE39" s="357"/>
      <c r="DO39" s="358"/>
      <c r="DP39" s="449"/>
      <c r="DQ39" s="449"/>
      <c r="DR39" s="357"/>
      <c r="EB39" s="358"/>
      <c r="EC39" s="449"/>
    </row>
    <row r="40" spans="1:133" s="476" customFormat="1" ht="15" customHeight="1" x14ac:dyDescent="0.2">
      <c r="A40" s="386" t="s">
        <v>440</v>
      </c>
      <c r="B40" s="387"/>
      <c r="C40" s="388"/>
      <c r="E40" s="362"/>
      <c r="F40" s="363"/>
      <c r="G40" s="363"/>
      <c r="H40" s="363"/>
      <c r="I40" s="363"/>
      <c r="J40" s="363"/>
      <c r="K40" s="363"/>
      <c r="L40" s="363"/>
      <c r="M40" s="363"/>
      <c r="N40" s="363"/>
      <c r="O40" s="364"/>
      <c r="R40" s="362"/>
      <c r="S40" s="363"/>
      <c r="T40" s="363"/>
      <c r="U40" s="363"/>
      <c r="V40" s="363"/>
      <c r="W40" s="363"/>
      <c r="X40" s="363"/>
      <c r="Y40" s="363"/>
      <c r="Z40" s="363"/>
      <c r="AA40" s="363"/>
      <c r="AB40" s="364"/>
      <c r="AE40" s="362"/>
      <c r="AF40" s="363"/>
      <c r="AG40" s="363"/>
      <c r="AH40" s="363"/>
      <c r="AI40" s="363"/>
      <c r="AJ40" s="363"/>
      <c r="AK40" s="363"/>
      <c r="AL40" s="363"/>
      <c r="AM40" s="363"/>
      <c r="AN40" s="363"/>
      <c r="AO40" s="364"/>
      <c r="AR40" s="362"/>
      <c r="AS40" s="363"/>
      <c r="AT40" s="363"/>
      <c r="AU40" s="363"/>
      <c r="AV40" s="363"/>
      <c r="AW40" s="363"/>
      <c r="AX40" s="363"/>
      <c r="AY40" s="363"/>
      <c r="AZ40" s="363"/>
      <c r="BA40" s="363"/>
      <c r="BB40" s="364"/>
      <c r="BE40" s="362"/>
      <c r="BF40" s="363"/>
      <c r="BG40" s="363"/>
      <c r="BH40" s="363"/>
      <c r="BI40" s="363"/>
      <c r="BJ40" s="363"/>
      <c r="BK40" s="363"/>
      <c r="BL40" s="363"/>
      <c r="BM40" s="363"/>
      <c r="BN40" s="363"/>
      <c r="BO40" s="364"/>
      <c r="BR40" s="362"/>
      <c r="BS40" s="363"/>
      <c r="BT40" s="363"/>
      <c r="BU40" s="363"/>
      <c r="BV40" s="363"/>
      <c r="BW40" s="363"/>
      <c r="BX40" s="363"/>
      <c r="BY40" s="363"/>
      <c r="BZ40" s="363"/>
      <c r="CA40" s="363"/>
      <c r="CB40" s="364"/>
      <c r="CE40" s="362"/>
      <c r="CF40" s="363"/>
      <c r="CG40" s="363"/>
      <c r="CH40" s="363"/>
      <c r="CI40" s="363"/>
      <c r="CJ40" s="363"/>
      <c r="CK40" s="363"/>
      <c r="CL40" s="363"/>
      <c r="CM40" s="363"/>
      <c r="CN40" s="363"/>
      <c r="CO40" s="364"/>
      <c r="CR40" s="362"/>
      <c r="CS40" s="363"/>
      <c r="CT40" s="363"/>
      <c r="CU40" s="363"/>
      <c r="CV40" s="363"/>
      <c r="CW40" s="363"/>
      <c r="CX40" s="363"/>
      <c r="CY40" s="363"/>
      <c r="CZ40" s="363"/>
      <c r="DA40" s="363"/>
      <c r="DB40" s="364"/>
      <c r="DE40" s="362"/>
      <c r="DF40" s="363"/>
      <c r="DG40" s="363"/>
      <c r="DH40" s="363"/>
      <c r="DI40" s="363"/>
      <c r="DJ40" s="363"/>
      <c r="DK40" s="363"/>
      <c r="DL40" s="363"/>
      <c r="DM40" s="363"/>
      <c r="DN40" s="363"/>
      <c r="DO40" s="364"/>
      <c r="DR40" s="362"/>
      <c r="DS40" s="363"/>
      <c r="DT40" s="363"/>
      <c r="DU40" s="363"/>
      <c r="DV40" s="363"/>
      <c r="DW40" s="363"/>
      <c r="DX40" s="363"/>
      <c r="DY40" s="363"/>
      <c r="DZ40" s="363"/>
      <c r="EA40" s="363"/>
      <c r="EB40" s="364"/>
    </row>
    <row r="41" spans="1:133" ht="15" customHeight="1" x14ac:dyDescent="0.2">
      <c r="B41" s="873"/>
      <c r="C41" s="873"/>
      <c r="E41" s="365"/>
      <c r="F41" s="366"/>
      <c r="G41" s="366"/>
      <c r="H41" s="366"/>
      <c r="I41" s="366"/>
      <c r="J41" s="366"/>
      <c r="K41" s="366"/>
      <c r="L41" s="366"/>
      <c r="M41" s="366"/>
      <c r="N41" s="366"/>
      <c r="O41" s="367"/>
      <c r="R41" s="365"/>
      <c r="S41" s="366"/>
      <c r="T41" s="366"/>
      <c r="U41" s="366"/>
      <c r="V41" s="366"/>
      <c r="W41" s="366"/>
      <c r="X41" s="366"/>
      <c r="Y41" s="366"/>
      <c r="Z41" s="366"/>
      <c r="AA41" s="366"/>
      <c r="AB41" s="367"/>
      <c r="AE41" s="365"/>
      <c r="AF41" s="366"/>
      <c r="AG41" s="366"/>
      <c r="AH41" s="366"/>
      <c r="AI41" s="366"/>
      <c r="AJ41" s="366"/>
      <c r="AK41" s="366"/>
      <c r="AL41" s="366"/>
      <c r="AM41" s="366"/>
      <c r="AN41" s="366"/>
      <c r="AO41" s="367"/>
      <c r="AR41" s="365"/>
      <c r="AS41" s="366"/>
      <c r="AT41" s="366"/>
      <c r="AU41" s="366"/>
      <c r="AV41" s="366"/>
      <c r="AW41" s="366"/>
      <c r="AX41" s="366"/>
      <c r="AY41" s="366"/>
      <c r="AZ41" s="366"/>
      <c r="BA41" s="366"/>
      <c r="BB41" s="367"/>
      <c r="BE41" s="365"/>
      <c r="BF41" s="366"/>
      <c r="BG41" s="366"/>
      <c r="BH41" s="366"/>
      <c r="BI41" s="366"/>
      <c r="BJ41" s="366"/>
      <c r="BK41" s="366"/>
      <c r="BL41" s="366"/>
      <c r="BM41" s="366"/>
      <c r="BN41" s="366"/>
      <c r="BO41" s="367"/>
      <c r="BR41" s="365"/>
      <c r="BS41" s="366"/>
      <c r="BT41" s="366"/>
      <c r="BU41" s="366"/>
      <c r="BV41" s="366"/>
      <c r="BW41" s="366"/>
      <c r="BX41" s="366"/>
      <c r="BY41" s="366"/>
      <c r="BZ41" s="366"/>
      <c r="CA41" s="366"/>
      <c r="CB41" s="367"/>
      <c r="CE41" s="365"/>
      <c r="CF41" s="366"/>
      <c r="CG41" s="366"/>
      <c r="CH41" s="366"/>
      <c r="CI41" s="366"/>
      <c r="CJ41" s="366"/>
      <c r="CK41" s="366"/>
      <c r="CL41" s="366"/>
      <c r="CM41" s="366"/>
      <c r="CN41" s="366"/>
      <c r="CO41" s="367"/>
      <c r="CR41" s="365"/>
      <c r="CS41" s="366"/>
      <c r="CT41" s="366"/>
      <c r="CU41" s="366"/>
      <c r="CV41" s="366"/>
      <c r="CW41" s="366"/>
      <c r="CX41" s="366"/>
      <c r="CY41" s="366"/>
      <c r="CZ41" s="366"/>
      <c r="DA41" s="366"/>
      <c r="DB41" s="367"/>
      <c r="DE41" s="365"/>
      <c r="DF41" s="366"/>
      <c r="DG41" s="366"/>
      <c r="DH41" s="366"/>
      <c r="DI41" s="366"/>
      <c r="DJ41" s="366"/>
      <c r="DK41" s="366"/>
      <c r="DL41" s="366"/>
      <c r="DM41" s="366"/>
      <c r="DN41" s="366"/>
      <c r="DO41" s="367"/>
      <c r="DR41" s="365"/>
      <c r="DS41" s="366"/>
      <c r="DT41" s="366"/>
      <c r="DU41" s="366"/>
      <c r="DV41" s="366"/>
      <c r="DW41" s="366"/>
      <c r="DX41" s="366"/>
      <c r="DY41" s="366"/>
      <c r="DZ41" s="366"/>
      <c r="EA41" s="366"/>
      <c r="EB41" s="367"/>
    </row>
    <row r="42" spans="1:133" x14ac:dyDescent="0.2">
      <c r="B42" s="878" t="str">
        <f>'Financial Summary &amp; Reporting'!B43</f>
        <v>N/A</v>
      </c>
      <c r="C42" s="878"/>
      <c r="E42" s="368"/>
      <c r="F42" s="369"/>
      <c r="G42" s="369"/>
      <c r="H42" s="369"/>
      <c r="I42" s="369"/>
      <c r="J42" s="369"/>
      <c r="K42" s="369"/>
      <c r="L42" s="369"/>
      <c r="M42" s="369"/>
      <c r="N42" s="369"/>
      <c r="O42" s="370"/>
      <c r="R42" s="368"/>
      <c r="S42" s="369"/>
      <c r="T42" s="369"/>
      <c r="U42" s="369"/>
      <c r="V42" s="369"/>
      <c r="W42" s="369"/>
      <c r="X42" s="369"/>
      <c r="Y42" s="369"/>
      <c r="Z42" s="369"/>
      <c r="AA42" s="369"/>
      <c r="AB42" s="370"/>
      <c r="AE42" s="368"/>
      <c r="AF42" s="369"/>
      <c r="AG42" s="369"/>
      <c r="AH42" s="369"/>
      <c r="AI42" s="369"/>
      <c r="AJ42" s="369"/>
      <c r="AK42" s="369"/>
      <c r="AL42" s="369"/>
      <c r="AM42" s="369"/>
      <c r="AN42" s="369"/>
      <c r="AO42" s="370"/>
      <c r="AR42" s="368"/>
      <c r="AS42" s="369"/>
      <c r="AT42" s="369"/>
      <c r="AU42" s="369"/>
      <c r="AV42" s="369"/>
      <c r="AW42" s="369"/>
      <c r="AX42" s="369"/>
      <c r="AY42" s="369"/>
      <c r="AZ42" s="369"/>
      <c r="BA42" s="369"/>
      <c r="BB42" s="370"/>
      <c r="BE42" s="368"/>
      <c r="BF42" s="369"/>
      <c r="BG42" s="369"/>
      <c r="BH42" s="369"/>
      <c r="BI42" s="369"/>
      <c r="BJ42" s="369"/>
      <c r="BK42" s="369"/>
      <c r="BL42" s="369"/>
      <c r="BM42" s="369"/>
      <c r="BN42" s="369"/>
      <c r="BO42" s="370"/>
      <c r="BR42" s="368"/>
      <c r="BS42" s="369"/>
      <c r="BT42" s="369"/>
      <c r="BU42" s="369"/>
      <c r="BV42" s="369"/>
      <c r="BW42" s="369"/>
      <c r="BX42" s="369"/>
      <c r="BY42" s="369"/>
      <c r="BZ42" s="369"/>
      <c r="CA42" s="369"/>
      <c r="CB42" s="370"/>
      <c r="CE42" s="368"/>
      <c r="CF42" s="369"/>
      <c r="CG42" s="369"/>
      <c r="CH42" s="369"/>
      <c r="CI42" s="369"/>
      <c r="CJ42" s="369"/>
      <c r="CK42" s="369"/>
      <c r="CL42" s="369"/>
      <c r="CM42" s="369"/>
      <c r="CN42" s="369"/>
      <c r="CO42" s="370"/>
      <c r="CR42" s="368"/>
      <c r="CS42" s="369"/>
      <c r="CT42" s="369"/>
      <c r="CU42" s="369"/>
      <c r="CV42" s="369"/>
      <c r="CW42" s="369"/>
      <c r="CX42" s="369"/>
      <c r="CY42" s="369"/>
      <c r="CZ42" s="369"/>
      <c r="DA42" s="369"/>
      <c r="DB42" s="370"/>
      <c r="DE42" s="368"/>
      <c r="DF42" s="369"/>
      <c r="DG42" s="369"/>
      <c r="DH42" s="369"/>
      <c r="DI42" s="369"/>
      <c r="DJ42" s="369"/>
      <c r="DK42" s="369"/>
      <c r="DL42" s="369"/>
      <c r="DM42" s="369"/>
      <c r="DN42" s="369"/>
      <c r="DO42" s="370"/>
      <c r="DR42" s="368"/>
      <c r="DS42" s="369"/>
      <c r="DT42" s="369"/>
      <c r="DU42" s="369"/>
      <c r="DV42" s="369"/>
      <c r="DW42" s="369"/>
      <c r="DX42" s="369"/>
      <c r="DY42" s="369"/>
      <c r="DZ42" s="369"/>
      <c r="EA42" s="369"/>
      <c r="EB42" s="370"/>
    </row>
    <row r="43" spans="1:133" x14ac:dyDescent="0.2">
      <c r="B43" s="878" t="str">
        <f>'Financial Summary &amp; Reporting'!B44</f>
        <v>N/A</v>
      </c>
      <c r="C43" s="878"/>
      <c r="E43" s="371"/>
      <c r="F43" s="372"/>
      <c r="G43" s="372"/>
      <c r="H43" s="372"/>
      <c r="I43" s="372"/>
      <c r="J43" s="372"/>
      <c r="K43" s="372"/>
      <c r="L43" s="372"/>
      <c r="M43" s="372"/>
      <c r="N43" s="372"/>
      <c r="O43" s="373"/>
      <c r="R43" s="371"/>
      <c r="S43" s="372"/>
      <c r="T43" s="372"/>
      <c r="U43" s="372"/>
      <c r="V43" s="372"/>
      <c r="W43" s="372"/>
      <c r="X43" s="372"/>
      <c r="Y43" s="372"/>
      <c r="Z43" s="372"/>
      <c r="AA43" s="372"/>
      <c r="AB43" s="373"/>
      <c r="AE43" s="371"/>
      <c r="AF43" s="372"/>
      <c r="AG43" s="372"/>
      <c r="AH43" s="372"/>
      <c r="AI43" s="372"/>
      <c r="AJ43" s="372"/>
      <c r="AK43" s="372"/>
      <c r="AL43" s="372"/>
      <c r="AM43" s="372"/>
      <c r="AN43" s="372"/>
      <c r="AO43" s="373"/>
      <c r="AR43" s="371"/>
      <c r="AS43" s="372"/>
      <c r="AT43" s="372"/>
      <c r="AU43" s="372"/>
      <c r="AV43" s="372"/>
      <c r="AW43" s="372"/>
      <c r="AX43" s="372"/>
      <c r="AY43" s="372"/>
      <c r="AZ43" s="372"/>
      <c r="BA43" s="372"/>
      <c r="BB43" s="373"/>
      <c r="BE43" s="371"/>
      <c r="BF43" s="372"/>
      <c r="BG43" s="372"/>
      <c r="BH43" s="372"/>
      <c r="BI43" s="372"/>
      <c r="BJ43" s="372"/>
      <c r="BK43" s="372"/>
      <c r="BL43" s="372"/>
      <c r="BM43" s="372"/>
      <c r="BN43" s="372"/>
      <c r="BO43" s="373"/>
      <c r="BR43" s="371"/>
      <c r="BS43" s="372"/>
      <c r="BT43" s="372"/>
      <c r="BU43" s="372"/>
      <c r="BV43" s="372"/>
      <c r="BW43" s="372"/>
      <c r="BX43" s="372"/>
      <c r="BY43" s="372"/>
      <c r="BZ43" s="372"/>
      <c r="CA43" s="372"/>
      <c r="CB43" s="373"/>
      <c r="CE43" s="371"/>
      <c r="CF43" s="372"/>
      <c r="CG43" s="372"/>
      <c r="CH43" s="372"/>
      <c r="CI43" s="372"/>
      <c r="CJ43" s="372"/>
      <c r="CK43" s="372"/>
      <c r="CL43" s="372"/>
      <c r="CM43" s="372"/>
      <c r="CN43" s="372"/>
      <c r="CO43" s="373"/>
      <c r="CR43" s="371"/>
      <c r="CS43" s="372"/>
      <c r="CT43" s="372"/>
      <c r="CU43" s="372"/>
      <c r="CV43" s="372"/>
      <c r="CW43" s="372"/>
      <c r="CX43" s="372"/>
      <c r="CY43" s="372"/>
      <c r="CZ43" s="372"/>
      <c r="DA43" s="372"/>
      <c r="DB43" s="373"/>
      <c r="DE43" s="371"/>
      <c r="DF43" s="372"/>
      <c r="DG43" s="372"/>
      <c r="DH43" s="372"/>
      <c r="DI43" s="372"/>
      <c r="DJ43" s="372"/>
      <c r="DK43" s="372"/>
      <c r="DL43" s="372"/>
      <c r="DM43" s="372"/>
      <c r="DN43" s="372"/>
      <c r="DO43" s="373"/>
      <c r="DR43" s="371"/>
      <c r="DS43" s="372"/>
      <c r="DT43" s="372"/>
      <c r="DU43" s="372"/>
      <c r="DV43" s="372"/>
      <c r="DW43" s="372"/>
      <c r="DX43" s="372"/>
      <c r="DY43" s="372"/>
      <c r="DZ43" s="372"/>
      <c r="EA43" s="372"/>
      <c r="EB43" s="373"/>
    </row>
    <row r="44" spans="1:133" x14ac:dyDescent="0.2">
      <c r="B44" s="878" t="str">
        <f>'Financial Summary &amp; Reporting'!B45</f>
        <v>N/A</v>
      </c>
      <c r="C44" s="878"/>
      <c r="E44" s="371"/>
      <c r="F44" s="372"/>
      <c r="G44" s="372"/>
      <c r="H44" s="372"/>
      <c r="I44" s="372"/>
      <c r="J44" s="372"/>
      <c r="K44" s="372"/>
      <c r="L44" s="372"/>
      <c r="M44" s="372"/>
      <c r="N44" s="372"/>
      <c r="O44" s="373"/>
      <c r="R44" s="371"/>
      <c r="S44" s="372"/>
      <c r="T44" s="372"/>
      <c r="U44" s="372"/>
      <c r="V44" s="372"/>
      <c r="W44" s="372"/>
      <c r="X44" s="372"/>
      <c r="Y44" s="372"/>
      <c r="Z44" s="372"/>
      <c r="AA44" s="372"/>
      <c r="AB44" s="373"/>
      <c r="AE44" s="371"/>
      <c r="AF44" s="372"/>
      <c r="AG44" s="372"/>
      <c r="AH44" s="372"/>
      <c r="AI44" s="372"/>
      <c r="AJ44" s="372"/>
      <c r="AK44" s="372"/>
      <c r="AL44" s="372"/>
      <c r="AM44" s="372"/>
      <c r="AN44" s="372"/>
      <c r="AO44" s="373"/>
      <c r="AR44" s="371"/>
      <c r="AS44" s="372"/>
      <c r="AT44" s="372"/>
      <c r="AU44" s="372"/>
      <c r="AV44" s="372"/>
      <c r="AW44" s="372"/>
      <c r="AX44" s="372"/>
      <c r="AY44" s="372"/>
      <c r="AZ44" s="372"/>
      <c r="BA44" s="372"/>
      <c r="BB44" s="373"/>
      <c r="BE44" s="371"/>
      <c r="BF44" s="372"/>
      <c r="BG44" s="372"/>
      <c r="BH44" s="372"/>
      <c r="BI44" s="372"/>
      <c r="BJ44" s="372"/>
      <c r="BK44" s="372"/>
      <c r="BL44" s="372"/>
      <c r="BM44" s="372"/>
      <c r="BN44" s="372"/>
      <c r="BO44" s="373"/>
      <c r="BR44" s="371"/>
      <c r="BS44" s="372"/>
      <c r="BT44" s="372"/>
      <c r="BU44" s="372"/>
      <c r="BV44" s="372"/>
      <c r="BW44" s="372"/>
      <c r="BX44" s="372"/>
      <c r="BY44" s="372"/>
      <c r="BZ44" s="372"/>
      <c r="CA44" s="372"/>
      <c r="CB44" s="373"/>
      <c r="CE44" s="371"/>
      <c r="CF44" s="372"/>
      <c r="CG44" s="372"/>
      <c r="CH44" s="372"/>
      <c r="CI44" s="372"/>
      <c r="CJ44" s="372"/>
      <c r="CK44" s="372"/>
      <c r="CL44" s="372"/>
      <c r="CM44" s="372"/>
      <c r="CN44" s="372"/>
      <c r="CO44" s="373"/>
      <c r="CR44" s="371"/>
      <c r="CS44" s="372"/>
      <c r="CT44" s="372"/>
      <c r="CU44" s="372"/>
      <c r="CV44" s="372"/>
      <c r="CW44" s="372"/>
      <c r="CX44" s="372"/>
      <c r="CY44" s="372"/>
      <c r="CZ44" s="372"/>
      <c r="DA44" s="372"/>
      <c r="DB44" s="373"/>
      <c r="DE44" s="371"/>
      <c r="DF44" s="372"/>
      <c r="DG44" s="372"/>
      <c r="DH44" s="372"/>
      <c r="DI44" s="372"/>
      <c r="DJ44" s="372"/>
      <c r="DK44" s="372"/>
      <c r="DL44" s="372"/>
      <c r="DM44" s="372"/>
      <c r="DN44" s="372"/>
      <c r="DO44" s="373"/>
      <c r="DR44" s="371"/>
      <c r="DS44" s="372"/>
      <c r="DT44" s="372"/>
      <c r="DU44" s="372"/>
      <c r="DV44" s="372"/>
      <c r="DW44" s="372"/>
      <c r="DX44" s="372"/>
      <c r="DY44" s="372"/>
      <c r="DZ44" s="372"/>
      <c r="EA44" s="372"/>
      <c r="EB44" s="373"/>
    </row>
    <row r="45" spans="1:133" x14ac:dyDescent="0.2">
      <c r="B45" s="878" t="str">
        <f>'Financial Summary &amp; Reporting'!B46</f>
        <v>N/A</v>
      </c>
      <c r="C45" s="878"/>
      <c r="E45" s="371"/>
      <c r="F45" s="372"/>
      <c r="G45" s="372"/>
      <c r="H45" s="372"/>
      <c r="I45" s="372"/>
      <c r="J45" s="372"/>
      <c r="K45" s="372"/>
      <c r="L45" s="372"/>
      <c r="M45" s="372"/>
      <c r="N45" s="372"/>
      <c r="O45" s="373"/>
      <c r="R45" s="371"/>
      <c r="S45" s="372"/>
      <c r="T45" s="372"/>
      <c r="U45" s="372"/>
      <c r="V45" s="372"/>
      <c r="W45" s="372"/>
      <c r="X45" s="372"/>
      <c r="Y45" s="372"/>
      <c r="Z45" s="372"/>
      <c r="AA45" s="372"/>
      <c r="AB45" s="373"/>
      <c r="AE45" s="371"/>
      <c r="AF45" s="372"/>
      <c r="AG45" s="372"/>
      <c r="AH45" s="372"/>
      <c r="AI45" s="372"/>
      <c r="AJ45" s="372"/>
      <c r="AK45" s="372"/>
      <c r="AL45" s="372"/>
      <c r="AM45" s="372"/>
      <c r="AN45" s="372"/>
      <c r="AO45" s="373"/>
      <c r="AR45" s="371"/>
      <c r="AS45" s="372"/>
      <c r="AT45" s="372"/>
      <c r="AU45" s="372"/>
      <c r="AV45" s="372"/>
      <c r="AW45" s="372"/>
      <c r="AX45" s="372"/>
      <c r="AY45" s="372"/>
      <c r="AZ45" s="372"/>
      <c r="BA45" s="372"/>
      <c r="BB45" s="373"/>
      <c r="BE45" s="371"/>
      <c r="BF45" s="372"/>
      <c r="BG45" s="372"/>
      <c r="BH45" s="372"/>
      <c r="BI45" s="372"/>
      <c r="BJ45" s="372"/>
      <c r="BK45" s="372"/>
      <c r="BL45" s="372"/>
      <c r="BM45" s="372"/>
      <c r="BN45" s="372"/>
      <c r="BO45" s="373"/>
      <c r="BR45" s="371"/>
      <c r="BS45" s="372"/>
      <c r="BT45" s="372"/>
      <c r="BU45" s="372"/>
      <c r="BV45" s="372"/>
      <c r="BW45" s="372"/>
      <c r="BX45" s="372"/>
      <c r="BY45" s="372"/>
      <c r="BZ45" s="372"/>
      <c r="CA45" s="372"/>
      <c r="CB45" s="373"/>
      <c r="CE45" s="371"/>
      <c r="CF45" s="372"/>
      <c r="CG45" s="372"/>
      <c r="CH45" s="372"/>
      <c r="CI45" s="372"/>
      <c r="CJ45" s="372"/>
      <c r="CK45" s="372"/>
      <c r="CL45" s="372"/>
      <c r="CM45" s="372"/>
      <c r="CN45" s="372"/>
      <c r="CO45" s="373"/>
      <c r="CR45" s="371"/>
      <c r="CS45" s="372"/>
      <c r="CT45" s="372"/>
      <c r="CU45" s="372"/>
      <c r="CV45" s="372"/>
      <c r="CW45" s="372"/>
      <c r="CX45" s="372"/>
      <c r="CY45" s="372"/>
      <c r="CZ45" s="372"/>
      <c r="DA45" s="372"/>
      <c r="DB45" s="373"/>
      <c r="DE45" s="371"/>
      <c r="DF45" s="372"/>
      <c r="DG45" s="372"/>
      <c r="DH45" s="372"/>
      <c r="DI45" s="372"/>
      <c r="DJ45" s="372"/>
      <c r="DK45" s="372"/>
      <c r="DL45" s="372"/>
      <c r="DM45" s="372"/>
      <c r="DN45" s="372"/>
      <c r="DO45" s="373"/>
      <c r="DR45" s="371"/>
      <c r="DS45" s="372"/>
      <c r="DT45" s="372"/>
      <c r="DU45" s="372"/>
      <c r="DV45" s="372"/>
      <c r="DW45" s="372"/>
      <c r="DX45" s="372"/>
      <c r="DY45" s="372"/>
      <c r="DZ45" s="372"/>
      <c r="EA45" s="372"/>
      <c r="EB45" s="373"/>
    </row>
    <row r="46" spans="1:133" x14ac:dyDescent="0.2">
      <c r="B46" s="878" t="str">
        <f>'Financial Summary &amp; Reporting'!B47</f>
        <v>N/A</v>
      </c>
      <c r="C46" s="878"/>
      <c r="E46" s="371"/>
      <c r="F46" s="372"/>
      <c r="G46" s="372"/>
      <c r="H46" s="372"/>
      <c r="I46" s="372"/>
      <c r="J46" s="372"/>
      <c r="K46" s="372"/>
      <c r="L46" s="372"/>
      <c r="M46" s="372"/>
      <c r="N46" s="372"/>
      <c r="O46" s="373"/>
      <c r="R46" s="371"/>
      <c r="S46" s="372"/>
      <c r="T46" s="372"/>
      <c r="U46" s="372"/>
      <c r="V46" s="372"/>
      <c r="W46" s="372"/>
      <c r="X46" s="372"/>
      <c r="Y46" s="372"/>
      <c r="Z46" s="372"/>
      <c r="AA46" s="372"/>
      <c r="AB46" s="373"/>
      <c r="AE46" s="371"/>
      <c r="AF46" s="372"/>
      <c r="AG46" s="372"/>
      <c r="AH46" s="372"/>
      <c r="AI46" s="372"/>
      <c r="AJ46" s="372"/>
      <c r="AK46" s="372"/>
      <c r="AL46" s="372"/>
      <c r="AM46" s="372"/>
      <c r="AN46" s="372"/>
      <c r="AO46" s="373"/>
      <c r="AR46" s="371"/>
      <c r="AS46" s="372"/>
      <c r="AT46" s="372"/>
      <c r="AU46" s="372"/>
      <c r="AV46" s="372"/>
      <c r="AW46" s="372"/>
      <c r="AX46" s="372"/>
      <c r="AY46" s="372"/>
      <c r="AZ46" s="372"/>
      <c r="BA46" s="372"/>
      <c r="BB46" s="373"/>
      <c r="BE46" s="371"/>
      <c r="BF46" s="372"/>
      <c r="BG46" s="372"/>
      <c r="BH46" s="372"/>
      <c r="BI46" s="372"/>
      <c r="BJ46" s="372"/>
      <c r="BK46" s="372"/>
      <c r="BL46" s="372"/>
      <c r="BM46" s="372"/>
      <c r="BN46" s="372"/>
      <c r="BO46" s="373"/>
      <c r="BR46" s="371"/>
      <c r="BS46" s="372"/>
      <c r="BT46" s="372"/>
      <c r="BU46" s="372"/>
      <c r="BV46" s="372"/>
      <c r="BW46" s="372"/>
      <c r="BX46" s="372"/>
      <c r="BY46" s="372"/>
      <c r="BZ46" s="372"/>
      <c r="CA46" s="372"/>
      <c r="CB46" s="373"/>
      <c r="CE46" s="371"/>
      <c r="CF46" s="372"/>
      <c r="CG46" s="372"/>
      <c r="CH46" s="372"/>
      <c r="CI46" s="372"/>
      <c r="CJ46" s="372"/>
      <c r="CK46" s="372"/>
      <c r="CL46" s="372"/>
      <c r="CM46" s="372"/>
      <c r="CN46" s="372"/>
      <c r="CO46" s="373"/>
      <c r="CR46" s="371"/>
      <c r="CS46" s="372"/>
      <c r="CT46" s="372"/>
      <c r="CU46" s="372"/>
      <c r="CV46" s="372"/>
      <c r="CW46" s="372"/>
      <c r="CX46" s="372"/>
      <c r="CY46" s="372"/>
      <c r="CZ46" s="372"/>
      <c r="DA46" s="372"/>
      <c r="DB46" s="373"/>
      <c r="DE46" s="371"/>
      <c r="DF46" s="372"/>
      <c r="DG46" s="372"/>
      <c r="DH46" s="372"/>
      <c r="DI46" s="372"/>
      <c r="DJ46" s="372"/>
      <c r="DK46" s="372"/>
      <c r="DL46" s="372"/>
      <c r="DM46" s="372"/>
      <c r="DN46" s="372"/>
      <c r="DO46" s="373"/>
      <c r="DR46" s="371"/>
      <c r="DS46" s="372"/>
      <c r="DT46" s="372"/>
      <c r="DU46" s="372"/>
      <c r="DV46" s="372"/>
      <c r="DW46" s="372"/>
      <c r="DX46" s="372"/>
      <c r="DY46" s="372"/>
      <c r="DZ46" s="372"/>
      <c r="EA46" s="372"/>
      <c r="EB46" s="373"/>
    </row>
    <row r="47" spans="1:133" s="379" customFormat="1" ht="15" customHeight="1" outlineLevel="1" x14ac:dyDescent="0.2">
      <c r="B47" s="878" t="str">
        <f>'Financial Summary &amp; Reporting'!B48</f>
        <v>N/A</v>
      </c>
      <c r="C47" s="878"/>
      <c r="D47" s="448"/>
      <c r="E47" s="371"/>
      <c r="F47" s="372"/>
      <c r="G47" s="372"/>
      <c r="H47" s="372"/>
      <c r="I47" s="372"/>
      <c r="J47" s="372"/>
      <c r="K47" s="372"/>
      <c r="L47" s="372"/>
      <c r="M47" s="372"/>
      <c r="N47" s="372"/>
      <c r="O47" s="373"/>
      <c r="P47" s="448"/>
      <c r="Q47" s="448"/>
      <c r="R47" s="371"/>
      <c r="S47" s="372"/>
      <c r="T47" s="372"/>
      <c r="U47" s="372"/>
      <c r="V47" s="372"/>
      <c r="W47" s="372"/>
      <c r="X47" s="372"/>
      <c r="Y47" s="372"/>
      <c r="Z47" s="372"/>
      <c r="AA47" s="372"/>
      <c r="AB47" s="373"/>
      <c r="AC47" s="448"/>
      <c r="AD47" s="448"/>
      <c r="AE47" s="371"/>
      <c r="AF47" s="372"/>
      <c r="AG47" s="372"/>
      <c r="AH47" s="372"/>
      <c r="AI47" s="372"/>
      <c r="AJ47" s="372"/>
      <c r="AK47" s="372"/>
      <c r="AL47" s="372"/>
      <c r="AM47" s="372"/>
      <c r="AN47" s="372"/>
      <c r="AO47" s="373"/>
      <c r="AP47" s="448"/>
      <c r="AQ47" s="448"/>
      <c r="AR47" s="371"/>
      <c r="AS47" s="372"/>
      <c r="AT47" s="372"/>
      <c r="AU47" s="372"/>
      <c r="AV47" s="372"/>
      <c r="AW47" s="372"/>
      <c r="AX47" s="372"/>
      <c r="AY47" s="372"/>
      <c r="AZ47" s="372"/>
      <c r="BA47" s="372"/>
      <c r="BB47" s="373"/>
      <c r="BC47" s="448"/>
      <c r="BD47" s="448"/>
      <c r="BE47" s="371"/>
      <c r="BF47" s="372"/>
      <c r="BG47" s="372"/>
      <c r="BH47" s="372"/>
      <c r="BI47" s="372"/>
      <c r="BJ47" s="372"/>
      <c r="BK47" s="372"/>
      <c r="BL47" s="372"/>
      <c r="BM47" s="372"/>
      <c r="BN47" s="372"/>
      <c r="BO47" s="373"/>
      <c r="BP47" s="448"/>
      <c r="BQ47" s="448"/>
      <c r="BR47" s="371"/>
      <c r="BS47" s="372"/>
      <c r="BT47" s="372"/>
      <c r="BU47" s="372"/>
      <c r="BV47" s="372"/>
      <c r="BW47" s="372"/>
      <c r="BX47" s="372"/>
      <c r="BY47" s="372"/>
      <c r="BZ47" s="372"/>
      <c r="CA47" s="372"/>
      <c r="CB47" s="373"/>
      <c r="CC47" s="448"/>
      <c r="CD47" s="448"/>
      <c r="CE47" s="371"/>
      <c r="CF47" s="372"/>
      <c r="CG47" s="372"/>
      <c r="CH47" s="372"/>
      <c r="CI47" s="372"/>
      <c r="CJ47" s="372"/>
      <c r="CK47" s="372"/>
      <c r="CL47" s="372"/>
      <c r="CM47" s="372"/>
      <c r="CN47" s="372"/>
      <c r="CO47" s="373"/>
      <c r="CP47" s="448"/>
      <c r="CQ47" s="448"/>
      <c r="CR47" s="371"/>
      <c r="CS47" s="372"/>
      <c r="CT47" s="372"/>
      <c r="CU47" s="372"/>
      <c r="CV47" s="372"/>
      <c r="CW47" s="372"/>
      <c r="CX47" s="372"/>
      <c r="CY47" s="372"/>
      <c r="CZ47" s="372"/>
      <c r="DA47" s="372"/>
      <c r="DB47" s="373"/>
      <c r="DC47" s="448"/>
      <c r="DD47" s="448"/>
      <c r="DE47" s="371"/>
      <c r="DF47" s="372"/>
      <c r="DG47" s="372"/>
      <c r="DH47" s="372"/>
      <c r="DI47" s="372"/>
      <c r="DJ47" s="372"/>
      <c r="DK47" s="372"/>
      <c r="DL47" s="372"/>
      <c r="DM47" s="372"/>
      <c r="DN47" s="372"/>
      <c r="DO47" s="373"/>
      <c r="DP47" s="448"/>
      <c r="DQ47" s="448"/>
      <c r="DR47" s="371"/>
      <c r="DS47" s="372"/>
      <c r="DT47" s="372"/>
      <c r="DU47" s="372"/>
      <c r="DV47" s="372"/>
      <c r="DW47" s="372"/>
      <c r="DX47" s="372"/>
      <c r="DY47" s="372"/>
      <c r="DZ47" s="372"/>
      <c r="EA47" s="372"/>
      <c r="EB47" s="373"/>
      <c r="EC47" s="448"/>
    </row>
    <row r="48" spans="1:133" ht="15" customHeight="1" outlineLevel="1" x14ac:dyDescent="0.2">
      <c r="B48" s="878" t="str">
        <f>'Financial Summary &amp; Reporting'!B49</f>
        <v>N/A</v>
      </c>
      <c r="C48" s="878"/>
      <c r="E48" s="371"/>
      <c r="F48" s="372"/>
      <c r="G48" s="372"/>
      <c r="H48" s="372"/>
      <c r="I48" s="372"/>
      <c r="J48" s="372"/>
      <c r="K48" s="372"/>
      <c r="L48" s="372"/>
      <c r="M48" s="372"/>
      <c r="N48" s="372"/>
      <c r="O48" s="373"/>
      <c r="R48" s="371"/>
      <c r="S48" s="372"/>
      <c r="T48" s="372"/>
      <c r="U48" s="372"/>
      <c r="V48" s="372"/>
      <c r="W48" s="372"/>
      <c r="X48" s="372"/>
      <c r="Y48" s="372"/>
      <c r="Z48" s="372"/>
      <c r="AA48" s="372"/>
      <c r="AB48" s="373"/>
      <c r="AE48" s="371"/>
      <c r="AF48" s="372"/>
      <c r="AG48" s="372"/>
      <c r="AH48" s="372"/>
      <c r="AI48" s="372"/>
      <c r="AJ48" s="372"/>
      <c r="AK48" s="372"/>
      <c r="AL48" s="372"/>
      <c r="AM48" s="372"/>
      <c r="AN48" s="372"/>
      <c r="AO48" s="373"/>
      <c r="AR48" s="371"/>
      <c r="AS48" s="372"/>
      <c r="AT48" s="372"/>
      <c r="AU48" s="372"/>
      <c r="AV48" s="372"/>
      <c r="AW48" s="372"/>
      <c r="AX48" s="372"/>
      <c r="AY48" s="372"/>
      <c r="AZ48" s="372"/>
      <c r="BA48" s="372"/>
      <c r="BB48" s="373"/>
      <c r="BE48" s="371"/>
      <c r="BF48" s="372"/>
      <c r="BG48" s="372"/>
      <c r="BH48" s="372"/>
      <c r="BI48" s="372"/>
      <c r="BJ48" s="372"/>
      <c r="BK48" s="372"/>
      <c r="BL48" s="372"/>
      <c r="BM48" s="372"/>
      <c r="BN48" s="372"/>
      <c r="BO48" s="373"/>
      <c r="BR48" s="371"/>
      <c r="BS48" s="372"/>
      <c r="BT48" s="372"/>
      <c r="BU48" s="372"/>
      <c r="BV48" s="372"/>
      <c r="BW48" s="372"/>
      <c r="BX48" s="372"/>
      <c r="BY48" s="372"/>
      <c r="BZ48" s="372"/>
      <c r="CA48" s="372"/>
      <c r="CB48" s="373"/>
      <c r="CE48" s="371"/>
      <c r="CF48" s="372"/>
      <c r="CG48" s="372"/>
      <c r="CH48" s="372"/>
      <c r="CI48" s="372"/>
      <c r="CJ48" s="372"/>
      <c r="CK48" s="372"/>
      <c r="CL48" s="372"/>
      <c r="CM48" s="372"/>
      <c r="CN48" s="372"/>
      <c r="CO48" s="373"/>
      <c r="CR48" s="371"/>
      <c r="CS48" s="372"/>
      <c r="CT48" s="372"/>
      <c r="CU48" s="372"/>
      <c r="CV48" s="372"/>
      <c r="CW48" s="372"/>
      <c r="CX48" s="372"/>
      <c r="CY48" s="372"/>
      <c r="CZ48" s="372"/>
      <c r="DA48" s="372"/>
      <c r="DB48" s="373"/>
      <c r="DE48" s="371"/>
      <c r="DF48" s="372"/>
      <c r="DG48" s="372"/>
      <c r="DH48" s="372"/>
      <c r="DI48" s="372"/>
      <c r="DJ48" s="372"/>
      <c r="DK48" s="372"/>
      <c r="DL48" s="372"/>
      <c r="DM48" s="372"/>
      <c r="DN48" s="372"/>
      <c r="DO48" s="373"/>
      <c r="DR48" s="371"/>
      <c r="DS48" s="372"/>
      <c r="DT48" s="372"/>
      <c r="DU48" s="372"/>
      <c r="DV48" s="372"/>
      <c r="DW48" s="372"/>
      <c r="DX48" s="372"/>
      <c r="DY48" s="372"/>
      <c r="DZ48" s="372"/>
      <c r="EA48" s="372"/>
      <c r="EB48" s="373"/>
    </row>
    <row r="49" spans="2:133" ht="15" customHeight="1" outlineLevel="1" x14ac:dyDescent="0.2">
      <c r="B49" s="878" t="str">
        <f>'Financial Summary &amp; Reporting'!B50</f>
        <v>N/A</v>
      </c>
      <c r="C49" s="878"/>
      <c r="E49" s="371"/>
      <c r="F49" s="372"/>
      <c r="G49" s="372"/>
      <c r="H49" s="372"/>
      <c r="I49" s="372"/>
      <c r="J49" s="372"/>
      <c r="K49" s="372"/>
      <c r="L49" s="372"/>
      <c r="M49" s="372"/>
      <c r="N49" s="372"/>
      <c r="O49" s="373"/>
      <c r="R49" s="371"/>
      <c r="S49" s="372"/>
      <c r="T49" s="372"/>
      <c r="U49" s="372"/>
      <c r="V49" s="372"/>
      <c r="W49" s="372"/>
      <c r="X49" s="372"/>
      <c r="Y49" s="372"/>
      <c r="Z49" s="372"/>
      <c r="AA49" s="372"/>
      <c r="AB49" s="373"/>
      <c r="AE49" s="371"/>
      <c r="AF49" s="372"/>
      <c r="AG49" s="372"/>
      <c r="AH49" s="372"/>
      <c r="AI49" s="372"/>
      <c r="AJ49" s="372"/>
      <c r="AK49" s="372"/>
      <c r="AL49" s="372"/>
      <c r="AM49" s="372"/>
      <c r="AN49" s="372"/>
      <c r="AO49" s="373"/>
      <c r="AR49" s="371"/>
      <c r="AS49" s="372"/>
      <c r="AT49" s="372"/>
      <c r="AU49" s="372"/>
      <c r="AV49" s="372"/>
      <c r="AW49" s="372"/>
      <c r="AX49" s="372"/>
      <c r="AY49" s="372"/>
      <c r="AZ49" s="372"/>
      <c r="BA49" s="372"/>
      <c r="BB49" s="373"/>
      <c r="BE49" s="371"/>
      <c r="BF49" s="372"/>
      <c r="BG49" s="372"/>
      <c r="BH49" s="372"/>
      <c r="BI49" s="372"/>
      <c r="BJ49" s="372"/>
      <c r="BK49" s="372"/>
      <c r="BL49" s="372"/>
      <c r="BM49" s="372"/>
      <c r="BN49" s="372"/>
      <c r="BO49" s="373"/>
      <c r="BR49" s="371"/>
      <c r="BS49" s="372"/>
      <c r="BT49" s="372"/>
      <c r="BU49" s="372"/>
      <c r="BV49" s="372"/>
      <c r="BW49" s="372"/>
      <c r="BX49" s="372"/>
      <c r="BY49" s="372"/>
      <c r="BZ49" s="372"/>
      <c r="CA49" s="372"/>
      <c r="CB49" s="373"/>
      <c r="CE49" s="371"/>
      <c r="CF49" s="372"/>
      <c r="CG49" s="372"/>
      <c r="CH49" s="372"/>
      <c r="CI49" s="372"/>
      <c r="CJ49" s="372"/>
      <c r="CK49" s="372"/>
      <c r="CL49" s="372"/>
      <c r="CM49" s="372"/>
      <c r="CN49" s="372"/>
      <c r="CO49" s="373"/>
      <c r="CR49" s="371"/>
      <c r="CS49" s="372"/>
      <c r="CT49" s="372"/>
      <c r="CU49" s="372"/>
      <c r="CV49" s="372"/>
      <c r="CW49" s="372"/>
      <c r="CX49" s="372"/>
      <c r="CY49" s="372"/>
      <c r="CZ49" s="372"/>
      <c r="DA49" s="372"/>
      <c r="DB49" s="373"/>
      <c r="DE49" s="371"/>
      <c r="DF49" s="372"/>
      <c r="DG49" s="372"/>
      <c r="DH49" s="372"/>
      <c r="DI49" s="372"/>
      <c r="DJ49" s="372"/>
      <c r="DK49" s="372"/>
      <c r="DL49" s="372"/>
      <c r="DM49" s="372"/>
      <c r="DN49" s="372"/>
      <c r="DO49" s="373"/>
      <c r="DR49" s="371"/>
      <c r="DS49" s="372"/>
      <c r="DT49" s="372"/>
      <c r="DU49" s="372"/>
      <c r="DV49" s="372"/>
      <c r="DW49" s="372"/>
      <c r="DX49" s="372"/>
      <c r="DY49" s="372"/>
      <c r="DZ49" s="372"/>
      <c r="EA49" s="372"/>
      <c r="EB49" s="373"/>
    </row>
    <row r="50" spans="2:133" ht="15" customHeight="1" outlineLevel="1" x14ac:dyDescent="0.2">
      <c r="B50" s="878" t="str">
        <f>'Financial Summary &amp; Reporting'!B51</f>
        <v>N/A</v>
      </c>
      <c r="C50" s="878"/>
      <c r="E50" s="371"/>
      <c r="F50" s="372"/>
      <c r="G50" s="372"/>
      <c r="H50" s="372"/>
      <c r="I50" s="372"/>
      <c r="J50" s="372"/>
      <c r="K50" s="372"/>
      <c r="L50" s="372"/>
      <c r="M50" s="372"/>
      <c r="N50" s="372"/>
      <c r="O50" s="373"/>
      <c r="R50" s="371"/>
      <c r="S50" s="372"/>
      <c r="T50" s="372"/>
      <c r="U50" s="372"/>
      <c r="V50" s="372"/>
      <c r="W50" s="372"/>
      <c r="X50" s="372"/>
      <c r="Y50" s="372"/>
      <c r="Z50" s="372"/>
      <c r="AA50" s="372"/>
      <c r="AB50" s="373"/>
      <c r="AE50" s="371"/>
      <c r="AF50" s="372"/>
      <c r="AG50" s="372"/>
      <c r="AH50" s="372"/>
      <c r="AI50" s="372"/>
      <c r="AJ50" s="372"/>
      <c r="AK50" s="372"/>
      <c r="AL50" s="372"/>
      <c r="AM50" s="372"/>
      <c r="AN50" s="372"/>
      <c r="AO50" s="373"/>
      <c r="AR50" s="371"/>
      <c r="AS50" s="372"/>
      <c r="AT50" s="372"/>
      <c r="AU50" s="372"/>
      <c r="AV50" s="372"/>
      <c r="AW50" s="372"/>
      <c r="AX50" s="372"/>
      <c r="AY50" s="372"/>
      <c r="AZ50" s="372"/>
      <c r="BA50" s="372"/>
      <c r="BB50" s="373"/>
      <c r="BE50" s="371"/>
      <c r="BF50" s="372"/>
      <c r="BG50" s="372"/>
      <c r="BH50" s="372"/>
      <c r="BI50" s="372"/>
      <c r="BJ50" s="372"/>
      <c r="BK50" s="372"/>
      <c r="BL50" s="372"/>
      <c r="BM50" s="372"/>
      <c r="BN50" s="372"/>
      <c r="BO50" s="373"/>
      <c r="BR50" s="371"/>
      <c r="BS50" s="372"/>
      <c r="BT50" s="372"/>
      <c r="BU50" s="372"/>
      <c r="BV50" s="372"/>
      <c r="BW50" s="372"/>
      <c r="BX50" s="372"/>
      <c r="BY50" s="372"/>
      <c r="BZ50" s="372"/>
      <c r="CA50" s="372"/>
      <c r="CB50" s="373"/>
      <c r="CE50" s="371"/>
      <c r="CF50" s="372"/>
      <c r="CG50" s="372"/>
      <c r="CH50" s="372"/>
      <c r="CI50" s="372"/>
      <c r="CJ50" s="372"/>
      <c r="CK50" s="372"/>
      <c r="CL50" s="372"/>
      <c r="CM50" s="372"/>
      <c r="CN50" s="372"/>
      <c r="CO50" s="373"/>
      <c r="CR50" s="371"/>
      <c r="CS50" s="372"/>
      <c r="CT50" s="372"/>
      <c r="CU50" s="372"/>
      <c r="CV50" s="372"/>
      <c r="CW50" s="372"/>
      <c r="CX50" s="372"/>
      <c r="CY50" s="372"/>
      <c r="CZ50" s="372"/>
      <c r="DA50" s="372"/>
      <c r="DB50" s="373"/>
      <c r="DE50" s="371"/>
      <c r="DF50" s="372"/>
      <c r="DG50" s="372"/>
      <c r="DH50" s="372"/>
      <c r="DI50" s="372"/>
      <c r="DJ50" s="372"/>
      <c r="DK50" s="372"/>
      <c r="DL50" s="372"/>
      <c r="DM50" s="372"/>
      <c r="DN50" s="372"/>
      <c r="DO50" s="373"/>
      <c r="DR50" s="371"/>
      <c r="DS50" s="372"/>
      <c r="DT50" s="372"/>
      <c r="DU50" s="372"/>
      <c r="DV50" s="372"/>
      <c r="DW50" s="372"/>
      <c r="DX50" s="372"/>
      <c r="DY50" s="372"/>
      <c r="DZ50" s="372"/>
      <c r="EA50" s="372"/>
      <c r="EB50" s="373"/>
    </row>
    <row r="51" spans="2:133" ht="15" customHeight="1" outlineLevel="1" x14ac:dyDescent="0.2">
      <c r="B51" s="878" t="str">
        <f>'Financial Summary &amp; Reporting'!B52</f>
        <v>N/A</v>
      </c>
      <c r="C51" s="878"/>
      <c r="E51" s="371"/>
      <c r="F51" s="372"/>
      <c r="G51" s="372"/>
      <c r="H51" s="372"/>
      <c r="I51" s="372"/>
      <c r="J51" s="372"/>
      <c r="K51" s="372"/>
      <c r="L51" s="372"/>
      <c r="M51" s="372"/>
      <c r="N51" s="372"/>
      <c r="O51" s="373"/>
      <c r="R51" s="371"/>
      <c r="S51" s="372"/>
      <c r="T51" s="372"/>
      <c r="U51" s="372"/>
      <c r="V51" s="372"/>
      <c r="W51" s="372"/>
      <c r="X51" s="372"/>
      <c r="Y51" s="372"/>
      <c r="Z51" s="372"/>
      <c r="AA51" s="372"/>
      <c r="AB51" s="373"/>
      <c r="AE51" s="371"/>
      <c r="AF51" s="372"/>
      <c r="AG51" s="372"/>
      <c r="AH51" s="372"/>
      <c r="AI51" s="372"/>
      <c r="AJ51" s="372"/>
      <c r="AK51" s="372"/>
      <c r="AL51" s="372"/>
      <c r="AM51" s="372"/>
      <c r="AN51" s="372"/>
      <c r="AO51" s="373"/>
      <c r="AR51" s="371"/>
      <c r="AS51" s="372"/>
      <c r="AT51" s="372"/>
      <c r="AU51" s="372"/>
      <c r="AV51" s="372"/>
      <c r="AW51" s="372"/>
      <c r="AX51" s="372"/>
      <c r="AY51" s="372"/>
      <c r="AZ51" s="372"/>
      <c r="BA51" s="372"/>
      <c r="BB51" s="373"/>
      <c r="BE51" s="371"/>
      <c r="BF51" s="372"/>
      <c r="BG51" s="372"/>
      <c r="BH51" s="372"/>
      <c r="BI51" s="372"/>
      <c r="BJ51" s="372"/>
      <c r="BK51" s="372"/>
      <c r="BL51" s="372"/>
      <c r="BM51" s="372"/>
      <c r="BN51" s="372"/>
      <c r="BO51" s="373"/>
      <c r="BR51" s="371"/>
      <c r="BS51" s="372"/>
      <c r="BT51" s="372"/>
      <c r="BU51" s="372"/>
      <c r="BV51" s="372"/>
      <c r="BW51" s="372"/>
      <c r="BX51" s="372"/>
      <c r="BY51" s="372"/>
      <c r="BZ51" s="372"/>
      <c r="CA51" s="372"/>
      <c r="CB51" s="373"/>
      <c r="CE51" s="371"/>
      <c r="CF51" s="372"/>
      <c r="CG51" s="372"/>
      <c r="CH51" s="372"/>
      <c r="CI51" s="372"/>
      <c r="CJ51" s="372"/>
      <c r="CK51" s="372"/>
      <c r="CL51" s="372"/>
      <c r="CM51" s="372"/>
      <c r="CN51" s="372"/>
      <c r="CO51" s="373"/>
      <c r="CR51" s="371"/>
      <c r="CS51" s="372"/>
      <c r="CT51" s="372"/>
      <c r="CU51" s="372"/>
      <c r="CV51" s="372"/>
      <c r="CW51" s="372"/>
      <c r="CX51" s="372"/>
      <c r="CY51" s="372"/>
      <c r="CZ51" s="372"/>
      <c r="DA51" s="372"/>
      <c r="DB51" s="373"/>
      <c r="DE51" s="371"/>
      <c r="DF51" s="372"/>
      <c r="DG51" s="372"/>
      <c r="DH51" s="372"/>
      <c r="DI51" s="372"/>
      <c r="DJ51" s="372"/>
      <c r="DK51" s="372"/>
      <c r="DL51" s="372"/>
      <c r="DM51" s="372"/>
      <c r="DN51" s="372"/>
      <c r="DO51" s="373"/>
      <c r="DR51" s="371"/>
      <c r="DS51" s="372"/>
      <c r="DT51" s="372"/>
      <c r="DU51" s="372"/>
      <c r="DV51" s="372"/>
      <c r="DW51" s="372"/>
      <c r="DX51" s="372"/>
      <c r="DY51" s="372"/>
      <c r="DZ51" s="372"/>
      <c r="EA51" s="372"/>
      <c r="EB51" s="373"/>
    </row>
    <row r="52" spans="2:133" ht="15" customHeight="1" outlineLevel="1" x14ac:dyDescent="0.2">
      <c r="B52" s="878" t="str">
        <f>'Financial Summary &amp; Reporting'!B53</f>
        <v>N/A</v>
      </c>
      <c r="C52" s="878"/>
      <c r="E52" s="371"/>
      <c r="F52" s="372"/>
      <c r="G52" s="372"/>
      <c r="H52" s="372"/>
      <c r="I52" s="372"/>
      <c r="J52" s="372"/>
      <c r="K52" s="372"/>
      <c r="L52" s="372"/>
      <c r="M52" s="372"/>
      <c r="N52" s="372"/>
      <c r="O52" s="373"/>
      <c r="R52" s="371"/>
      <c r="S52" s="372"/>
      <c r="T52" s="372"/>
      <c r="U52" s="372"/>
      <c r="V52" s="372"/>
      <c r="W52" s="372"/>
      <c r="X52" s="372"/>
      <c r="Y52" s="372"/>
      <c r="Z52" s="372"/>
      <c r="AA52" s="372"/>
      <c r="AB52" s="373"/>
      <c r="AE52" s="371"/>
      <c r="AF52" s="372"/>
      <c r="AG52" s="372"/>
      <c r="AH52" s="372"/>
      <c r="AI52" s="372"/>
      <c r="AJ52" s="372"/>
      <c r="AK52" s="372"/>
      <c r="AL52" s="372"/>
      <c r="AM52" s="372"/>
      <c r="AN52" s="372"/>
      <c r="AO52" s="373"/>
      <c r="AR52" s="371"/>
      <c r="AS52" s="372"/>
      <c r="AT52" s="372"/>
      <c r="AU52" s="372"/>
      <c r="AV52" s="372"/>
      <c r="AW52" s="372"/>
      <c r="AX52" s="372"/>
      <c r="AY52" s="372"/>
      <c r="AZ52" s="372"/>
      <c r="BA52" s="372"/>
      <c r="BB52" s="373"/>
      <c r="BE52" s="371"/>
      <c r="BF52" s="372"/>
      <c r="BG52" s="372"/>
      <c r="BH52" s="372"/>
      <c r="BI52" s="372"/>
      <c r="BJ52" s="372"/>
      <c r="BK52" s="372"/>
      <c r="BL52" s="372"/>
      <c r="BM52" s="372"/>
      <c r="BN52" s="372"/>
      <c r="BO52" s="373"/>
      <c r="BR52" s="371"/>
      <c r="BS52" s="372"/>
      <c r="BT52" s="372"/>
      <c r="BU52" s="372"/>
      <c r="BV52" s="372"/>
      <c r="BW52" s="372"/>
      <c r="BX52" s="372"/>
      <c r="BY52" s="372"/>
      <c r="BZ52" s="372"/>
      <c r="CA52" s="372"/>
      <c r="CB52" s="373"/>
      <c r="CE52" s="371"/>
      <c r="CF52" s="372"/>
      <c r="CG52" s="372"/>
      <c r="CH52" s="372"/>
      <c r="CI52" s="372"/>
      <c r="CJ52" s="372"/>
      <c r="CK52" s="372"/>
      <c r="CL52" s="372"/>
      <c r="CM52" s="372"/>
      <c r="CN52" s="372"/>
      <c r="CO52" s="373"/>
      <c r="CR52" s="371"/>
      <c r="CS52" s="372"/>
      <c r="CT52" s="372"/>
      <c r="CU52" s="372"/>
      <c r="CV52" s="372"/>
      <c r="CW52" s="372"/>
      <c r="CX52" s="372"/>
      <c r="CY52" s="372"/>
      <c r="CZ52" s="372"/>
      <c r="DA52" s="372"/>
      <c r="DB52" s="373"/>
      <c r="DE52" s="371"/>
      <c r="DF52" s="372"/>
      <c r="DG52" s="372"/>
      <c r="DH52" s="372"/>
      <c r="DI52" s="372"/>
      <c r="DJ52" s="372"/>
      <c r="DK52" s="372"/>
      <c r="DL52" s="372"/>
      <c r="DM52" s="372"/>
      <c r="DN52" s="372"/>
      <c r="DO52" s="373"/>
      <c r="DR52" s="371"/>
      <c r="DS52" s="372"/>
      <c r="DT52" s="372"/>
      <c r="DU52" s="372"/>
      <c r="DV52" s="372"/>
      <c r="DW52" s="372"/>
      <c r="DX52" s="372"/>
      <c r="DY52" s="372"/>
      <c r="DZ52" s="372"/>
      <c r="EA52" s="372"/>
      <c r="EB52" s="373"/>
    </row>
    <row r="53" spans="2:133" ht="15" customHeight="1" outlineLevel="1" x14ac:dyDescent="0.2">
      <c r="B53" s="878" t="str">
        <f>'Financial Summary &amp; Reporting'!B54</f>
        <v>N/A</v>
      </c>
      <c r="C53" s="878"/>
      <c r="E53" s="371"/>
      <c r="F53" s="372"/>
      <c r="G53" s="372"/>
      <c r="H53" s="372"/>
      <c r="I53" s="372"/>
      <c r="J53" s="372"/>
      <c r="K53" s="372"/>
      <c r="L53" s="372"/>
      <c r="M53" s="372"/>
      <c r="N53" s="372"/>
      <c r="O53" s="373"/>
      <c r="R53" s="371"/>
      <c r="S53" s="372"/>
      <c r="T53" s="372"/>
      <c r="U53" s="372"/>
      <c r="V53" s="372"/>
      <c r="W53" s="372"/>
      <c r="X53" s="372"/>
      <c r="Y53" s="372"/>
      <c r="Z53" s="372"/>
      <c r="AA53" s="372"/>
      <c r="AB53" s="373"/>
      <c r="AE53" s="371"/>
      <c r="AF53" s="372"/>
      <c r="AG53" s="372"/>
      <c r="AH53" s="372"/>
      <c r="AI53" s="372"/>
      <c r="AJ53" s="372"/>
      <c r="AK53" s="372"/>
      <c r="AL53" s="372"/>
      <c r="AM53" s="372"/>
      <c r="AN53" s="372"/>
      <c r="AO53" s="373"/>
      <c r="AR53" s="371"/>
      <c r="AS53" s="372"/>
      <c r="AT53" s="372"/>
      <c r="AU53" s="372"/>
      <c r="AV53" s="372"/>
      <c r="AW53" s="372"/>
      <c r="AX53" s="372"/>
      <c r="AY53" s="372"/>
      <c r="AZ53" s="372"/>
      <c r="BA53" s="372"/>
      <c r="BB53" s="373"/>
      <c r="BE53" s="371"/>
      <c r="BF53" s="372"/>
      <c r="BG53" s="372"/>
      <c r="BH53" s="372"/>
      <c r="BI53" s="372"/>
      <c r="BJ53" s="372"/>
      <c r="BK53" s="372"/>
      <c r="BL53" s="372"/>
      <c r="BM53" s="372"/>
      <c r="BN53" s="372"/>
      <c r="BO53" s="373"/>
      <c r="BR53" s="371"/>
      <c r="BS53" s="372"/>
      <c r="BT53" s="372"/>
      <c r="BU53" s="372"/>
      <c r="BV53" s="372"/>
      <c r="BW53" s="372"/>
      <c r="BX53" s="372"/>
      <c r="BY53" s="372"/>
      <c r="BZ53" s="372"/>
      <c r="CA53" s="372"/>
      <c r="CB53" s="373"/>
      <c r="CE53" s="371"/>
      <c r="CF53" s="372"/>
      <c r="CG53" s="372"/>
      <c r="CH53" s="372"/>
      <c r="CI53" s="372"/>
      <c r="CJ53" s="372"/>
      <c r="CK53" s="372"/>
      <c r="CL53" s="372"/>
      <c r="CM53" s="372"/>
      <c r="CN53" s="372"/>
      <c r="CO53" s="373"/>
      <c r="CR53" s="371"/>
      <c r="CS53" s="372"/>
      <c r="CT53" s="372"/>
      <c r="CU53" s="372"/>
      <c r="CV53" s="372"/>
      <c r="CW53" s="372"/>
      <c r="CX53" s="372"/>
      <c r="CY53" s="372"/>
      <c r="CZ53" s="372"/>
      <c r="DA53" s="372"/>
      <c r="DB53" s="373"/>
      <c r="DE53" s="371"/>
      <c r="DF53" s="372"/>
      <c r="DG53" s="372"/>
      <c r="DH53" s="372"/>
      <c r="DI53" s="372"/>
      <c r="DJ53" s="372"/>
      <c r="DK53" s="372"/>
      <c r="DL53" s="372"/>
      <c r="DM53" s="372"/>
      <c r="DN53" s="372"/>
      <c r="DO53" s="373"/>
      <c r="DR53" s="371"/>
      <c r="DS53" s="372"/>
      <c r="DT53" s="372"/>
      <c r="DU53" s="372"/>
      <c r="DV53" s="372"/>
      <c r="DW53" s="372"/>
      <c r="DX53" s="372"/>
      <c r="DY53" s="372"/>
      <c r="DZ53" s="372"/>
      <c r="EA53" s="372"/>
      <c r="EB53" s="373"/>
    </row>
    <row r="54" spans="2:133" ht="15" customHeight="1" outlineLevel="1" x14ac:dyDescent="0.2">
      <c r="B54" s="878" t="str">
        <f>'Financial Summary &amp; Reporting'!B55</f>
        <v>N/A</v>
      </c>
      <c r="C54" s="878"/>
      <c r="E54" s="371"/>
      <c r="F54" s="372"/>
      <c r="G54" s="372"/>
      <c r="H54" s="372"/>
      <c r="I54" s="372"/>
      <c r="J54" s="372"/>
      <c r="K54" s="372"/>
      <c r="L54" s="372"/>
      <c r="M54" s="372"/>
      <c r="N54" s="372"/>
      <c r="O54" s="373"/>
      <c r="R54" s="371"/>
      <c r="S54" s="372"/>
      <c r="T54" s="372"/>
      <c r="U54" s="372"/>
      <c r="V54" s="372"/>
      <c r="W54" s="372"/>
      <c r="X54" s="372"/>
      <c r="Y54" s="372"/>
      <c r="Z54" s="372"/>
      <c r="AA54" s="372"/>
      <c r="AB54" s="373"/>
      <c r="AE54" s="371"/>
      <c r="AF54" s="372"/>
      <c r="AG54" s="372"/>
      <c r="AH54" s="372"/>
      <c r="AI54" s="372"/>
      <c r="AJ54" s="372"/>
      <c r="AK54" s="372"/>
      <c r="AL54" s="372"/>
      <c r="AM54" s="372"/>
      <c r="AN54" s="372"/>
      <c r="AO54" s="373"/>
      <c r="AR54" s="371"/>
      <c r="AS54" s="372"/>
      <c r="AT54" s="372"/>
      <c r="AU54" s="372"/>
      <c r="AV54" s="372"/>
      <c r="AW54" s="372"/>
      <c r="AX54" s="372"/>
      <c r="AY54" s="372"/>
      <c r="AZ54" s="372"/>
      <c r="BA54" s="372"/>
      <c r="BB54" s="373"/>
      <c r="BE54" s="371"/>
      <c r="BF54" s="372"/>
      <c r="BG54" s="372"/>
      <c r="BH54" s="372"/>
      <c r="BI54" s="372"/>
      <c r="BJ54" s="372"/>
      <c r="BK54" s="372"/>
      <c r="BL54" s="372"/>
      <c r="BM54" s="372"/>
      <c r="BN54" s="372"/>
      <c r="BO54" s="373"/>
      <c r="BR54" s="371"/>
      <c r="BS54" s="372"/>
      <c r="BT54" s="372"/>
      <c r="BU54" s="372"/>
      <c r="BV54" s="372"/>
      <c r="BW54" s="372"/>
      <c r="BX54" s="372"/>
      <c r="BY54" s="372"/>
      <c r="BZ54" s="372"/>
      <c r="CA54" s="372"/>
      <c r="CB54" s="373"/>
      <c r="CE54" s="371"/>
      <c r="CF54" s="372"/>
      <c r="CG54" s="372"/>
      <c r="CH54" s="372"/>
      <c r="CI54" s="372"/>
      <c r="CJ54" s="372"/>
      <c r="CK54" s="372"/>
      <c r="CL54" s="372"/>
      <c r="CM54" s="372"/>
      <c r="CN54" s="372"/>
      <c r="CO54" s="373"/>
      <c r="CR54" s="371"/>
      <c r="CS54" s="372"/>
      <c r="CT54" s="372"/>
      <c r="CU54" s="372"/>
      <c r="CV54" s="372"/>
      <c r="CW54" s="372"/>
      <c r="CX54" s="372"/>
      <c r="CY54" s="372"/>
      <c r="CZ54" s="372"/>
      <c r="DA54" s="372"/>
      <c r="DB54" s="373"/>
      <c r="DE54" s="371"/>
      <c r="DF54" s="372"/>
      <c r="DG54" s="372"/>
      <c r="DH54" s="372"/>
      <c r="DI54" s="372"/>
      <c r="DJ54" s="372"/>
      <c r="DK54" s="372"/>
      <c r="DL54" s="372"/>
      <c r="DM54" s="372"/>
      <c r="DN54" s="372"/>
      <c r="DO54" s="373"/>
      <c r="DR54" s="371"/>
      <c r="DS54" s="372"/>
      <c r="DT54" s="372"/>
      <c r="DU54" s="372"/>
      <c r="DV54" s="372"/>
      <c r="DW54" s="372"/>
      <c r="DX54" s="372"/>
      <c r="DY54" s="372"/>
      <c r="DZ54" s="372"/>
      <c r="EA54" s="372"/>
      <c r="EB54" s="373"/>
    </row>
    <row r="55" spans="2:133" ht="15" customHeight="1" outlineLevel="1" x14ac:dyDescent="0.2">
      <c r="B55" s="878" t="str">
        <f>'Financial Summary &amp; Reporting'!B56</f>
        <v>N/A</v>
      </c>
      <c r="C55" s="878"/>
      <c r="E55" s="371"/>
      <c r="F55" s="372"/>
      <c r="G55" s="372"/>
      <c r="H55" s="372"/>
      <c r="I55" s="372"/>
      <c r="J55" s="372"/>
      <c r="K55" s="372"/>
      <c r="L55" s="372"/>
      <c r="M55" s="372"/>
      <c r="N55" s="372"/>
      <c r="O55" s="373"/>
      <c r="R55" s="371"/>
      <c r="S55" s="372"/>
      <c r="T55" s="372"/>
      <c r="U55" s="372"/>
      <c r="V55" s="372"/>
      <c r="W55" s="372"/>
      <c r="X55" s="372"/>
      <c r="Y55" s="372"/>
      <c r="Z55" s="372"/>
      <c r="AA55" s="372"/>
      <c r="AB55" s="373"/>
      <c r="AE55" s="371"/>
      <c r="AF55" s="372"/>
      <c r="AG55" s="372"/>
      <c r="AH55" s="372"/>
      <c r="AI55" s="372"/>
      <c r="AJ55" s="372"/>
      <c r="AK55" s="372"/>
      <c r="AL55" s="372"/>
      <c r="AM55" s="372"/>
      <c r="AN55" s="372"/>
      <c r="AO55" s="373"/>
      <c r="AR55" s="371"/>
      <c r="AS55" s="372"/>
      <c r="AT55" s="372"/>
      <c r="AU55" s="372"/>
      <c r="AV55" s="372"/>
      <c r="AW55" s="372"/>
      <c r="AX55" s="372"/>
      <c r="AY55" s="372"/>
      <c r="AZ55" s="372"/>
      <c r="BA55" s="372"/>
      <c r="BB55" s="373"/>
      <c r="BE55" s="371"/>
      <c r="BF55" s="372"/>
      <c r="BG55" s="372"/>
      <c r="BH55" s="372"/>
      <c r="BI55" s="372"/>
      <c r="BJ55" s="372"/>
      <c r="BK55" s="372"/>
      <c r="BL55" s="372"/>
      <c r="BM55" s="372"/>
      <c r="BN55" s="372"/>
      <c r="BO55" s="373"/>
      <c r="BR55" s="371"/>
      <c r="BS55" s="372"/>
      <c r="BT55" s="372"/>
      <c r="BU55" s="372"/>
      <c r="BV55" s="372"/>
      <c r="BW55" s="372"/>
      <c r="BX55" s="372"/>
      <c r="BY55" s="372"/>
      <c r="BZ55" s="372"/>
      <c r="CA55" s="372"/>
      <c r="CB55" s="373"/>
      <c r="CE55" s="371"/>
      <c r="CF55" s="372"/>
      <c r="CG55" s="372"/>
      <c r="CH55" s="372"/>
      <c r="CI55" s="372"/>
      <c r="CJ55" s="372"/>
      <c r="CK55" s="372"/>
      <c r="CL55" s="372"/>
      <c r="CM55" s="372"/>
      <c r="CN55" s="372"/>
      <c r="CO55" s="373"/>
      <c r="CR55" s="371"/>
      <c r="CS55" s="372"/>
      <c r="CT55" s="372"/>
      <c r="CU55" s="372"/>
      <c r="CV55" s="372"/>
      <c r="CW55" s="372"/>
      <c r="CX55" s="372"/>
      <c r="CY55" s="372"/>
      <c r="CZ55" s="372"/>
      <c r="DA55" s="372"/>
      <c r="DB55" s="373"/>
      <c r="DE55" s="371"/>
      <c r="DF55" s="372"/>
      <c r="DG55" s="372"/>
      <c r="DH55" s="372"/>
      <c r="DI55" s="372"/>
      <c r="DJ55" s="372"/>
      <c r="DK55" s="372"/>
      <c r="DL55" s="372"/>
      <c r="DM55" s="372"/>
      <c r="DN55" s="372"/>
      <c r="DO55" s="373"/>
      <c r="DR55" s="371"/>
      <c r="DS55" s="372"/>
      <c r="DT55" s="372"/>
      <c r="DU55" s="372"/>
      <c r="DV55" s="372"/>
      <c r="DW55" s="372"/>
      <c r="DX55" s="372"/>
      <c r="DY55" s="372"/>
      <c r="DZ55" s="372"/>
      <c r="EA55" s="372"/>
      <c r="EB55" s="373"/>
    </row>
    <row r="56" spans="2:133" ht="15" customHeight="1" outlineLevel="1" x14ac:dyDescent="0.2">
      <c r="B56" s="878" t="str">
        <f>'Financial Summary &amp; Reporting'!B57</f>
        <v>N/A</v>
      </c>
      <c r="C56" s="878"/>
      <c r="E56" s="371"/>
      <c r="F56" s="372"/>
      <c r="G56" s="372"/>
      <c r="H56" s="372"/>
      <c r="I56" s="372"/>
      <c r="J56" s="372"/>
      <c r="K56" s="372"/>
      <c r="L56" s="372"/>
      <c r="M56" s="372"/>
      <c r="N56" s="372"/>
      <c r="O56" s="373"/>
      <c r="R56" s="371"/>
      <c r="S56" s="372"/>
      <c r="T56" s="372"/>
      <c r="U56" s="372"/>
      <c r="V56" s="372"/>
      <c r="W56" s="372"/>
      <c r="X56" s="372"/>
      <c r="Y56" s="372"/>
      <c r="Z56" s="372"/>
      <c r="AA56" s="372"/>
      <c r="AB56" s="373"/>
      <c r="AE56" s="371"/>
      <c r="AF56" s="372"/>
      <c r="AG56" s="372"/>
      <c r="AH56" s="372"/>
      <c r="AI56" s="372"/>
      <c r="AJ56" s="372"/>
      <c r="AK56" s="372"/>
      <c r="AL56" s="372"/>
      <c r="AM56" s="372"/>
      <c r="AN56" s="372"/>
      <c r="AO56" s="373"/>
      <c r="AR56" s="371"/>
      <c r="AS56" s="372"/>
      <c r="AT56" s="372"/>
      <c r="AU56" s="372"/>
      <c r="AV56" s="372"/>
      <c r="AW56" s="372"/>
      <c r="AX56" s="372"/>
      <c r="AY56" s="372"/>
      <c r="AZ56" s="372"/>
      <c r="BA56" s="372"/>
      <c r="BB56" s="373"/>
      <c r="BE56" s="371"/>
      <c r="BF56" s="372"/>
      <c r="BG56" s="372"/>
      <c r="BH56" s="372"/>
      <c r="BI56" s="372"/>
      <c r="BJ56" s="372"/>
      <c r="BK56" s="372"/>
      <c r="BL56" s="372"/>
      <c r="BM56" s="372"/>
      <c r="BN56" s="372"/>
      <c r="BO56" s="373"/>
      <c r="BR56" s="371"/>
      <c r="BS56" s="372"/>
      <c r="BT56" s="372"/>
      <c r="BU56" s="372"/>
      <c r="BV56" s="372"/>
      <c r="BW56" s="372"/>
      <c r="BX56" s="372"/>
      <c r="BY56" s="372"/>
      <c r="BZ56" s="372"/>
      <c r="CA56" s="372"/>
      <c r="CB56" s="373"/>
      <c r="CE56" s="371"/>
      <c r="CF56" s="372"/>
      <c r="CG56" s="372"/>
      <c r="CH56" s="372"/>
      <c r="CI56" s="372"/>
      <c r="CJ56" s="372"/>
      <c r="CK56" s="372"/>
      <c r="CL56" s="372"/>
      <c r="CM56" s="372"/>
      <c r="CN56" s="372"/>
      <c r="CO56" s="373"/>
      <c r="CR56" s="371"/>
      <c r="CS56" s="372"/>
      <c r="CT56" s="372"/>
      <c r="CU56" s="372"/>
      <c r="CV56" s="372"/>
      <c r="CW56" s="372"/>
      <c r="CX56" s="372"/>
      <c r="CY56" s="372"/>
      <c r="CZ56" s="372"/>
      <c r="DA56" s="372"/>
      <c r="DB56" s="373"/>
      <c r="DE56" s="371"/>
      <c r="DF56" s="372"/>
      <c r="DG56" s="372"/>
      <c r="DH56" s="372"/>
      <c r="DI56" s="372"/>
      <c r="DJ56" s="372"/>
      <c r="DK56" s="372"/>
      <c r="DL56" s="372"/>
      <c r="DM56" s="372"/>
      <c r="DN56" s="372"/>
      <c r="DO56" s="373"/>
      <c r="DR56" s="371"/>
      <c r="DS56" s="372"/>
      <c r="DT56" s="372"/>
      <c r="DU56" s="372"/>
      <c r="DV56" s="372"/>
      <c r="DW56" s="372"/>
      <c r="DX56" s="372"/>
      <c r="DY56" s="372"/>
      <c r="DZ56" s="372"/>
      <c r="EA56" s="372"/>
      <c r="EB56" s="373"/>
    </row>
    <row r="57" spans="2:133" ht="15" customHeight="1" outlineLevel="1" x14ac:dyDescent="0.2">
      <c r="B57" s="878" t="str">
        <f>'Financial Summary &amp; Reporting'!B58</f>
        <v>N/A</v>
      </c>
      <c r="C57" s="878"/>
      <c r="E57" s="371"/>
      <c r="F57" s="372"/>
      <c r="G57" s="372"/>
      <c r="H57" s="372"/>
      <c r="I57" s="372"/>
      <c r="J57" s="372"/>
      <c r="K57" s="372"/>
      <c r="L57" s="372"/>
      <c r="M57" s="372"/>
      <c r="N57" s="372"/>
      <c r="O57" s="373"/>
      <c r="R57" s="371"/>
      <c r="S57" s="372"/>
      <c r="T57" s="372"/>
      <c r="U57" s="372"/>
      <c r="V57" s="372"/>
      <c r="W57" s="372"/>
      <c r="X57" s="372"/>
      <c r="Y57" s="372"/>
      <c r="Z57" s="372"/>
      <c r="AA57" s="372"/>
      <c r="AB57" s="373"/>
      <c r="AE57" s="371"/>
      <c r="AF57" s="372"/>
      <c r="AG57" s="372"/>
      <c r="AH57" s="372"/>
      <c r="AI57" s="372"/>
      <c r="AJ57" s="372"/>
      <c r="AK57" s="372"/>
      <c r="AL57" s="372"/>
      <c r="AM57" s="372"/>
      <c r="AN57" s="372"/>
      <c r="AO57" s="373"/>
      <c r="AR57" s="371"/>
      <c r="AS57" s="372"/>
      <c r="AT57" s="372"/>
      <c r="AU57" s="372"/>
      <c r="AV57" s="372"/>
      <c r="AW57" s="372"/>
      <c r="AX57" s="372"/>
      <c r="AY57" s="372"/>
      <c r="AZ57" s="372"/>
      <c r="BA57" s="372"/>
      <c r="BB57" s="373"/>
      <c r="BE57" s="371"/>
      <c r="BF57" s="372"/>
      <c r="BG57" s="372"/>
      <c r="BH57" s="372"/>
      <c r="BI57" s="372"/>
      <c r="BJ57" s="372"/>
      <c r="BK57" s="372"/>
      <c r="BL57" s="372"/>
      <c r="BM57" s="372"/>
      <c r="BN57" s="372"/>
      <c r="BO57" s="373"/>
      <c r="BR57" s="371"/>
      <c r="BS57" s="372"/>
      <c r="BT57" s="372"/>
      <c r="BU57" s="372"/>
      <c r="BV57" s="372"/>
      <c r="BW57" s="372"/>
      <c r="BX57" s="372"/>
      <c r="BY57" s="372"/>
      <c r="BZ57" s="372"/>
      <c r="CA57" s="372"/>
      <c r="CB57" s="373"/>
      <c r="CE57" s="371"/>
      <c r="CF57" s="372"/>
      <c r="CG57" s="372"/>
      <c r="CH57" s="372"/>
      <c r="CI57" s="372"/>
      <c r="CJ57" s="372"/>
      <c r="CK57" s="372"/>
      <c r="CL57" s="372"/>
      <c r="CM57" s="372"/>
      <c r="CN57" s="372"/>
      <c r="CO57" s="373"/>
      <c r="CR57" s="371"/>
      <c r="CS57" s="372"/>
      <c r="CT57" s="372"/>
      <c r="CU57" s="372"/>
      <c r="CV57" s="372"/>
      <c r="CW57" s="372"/>
      <c r="CX57" s="372"/>
      <c r="CY57" s="372"/>
      <c r="CZ57" s="372"/>
      <c r="DA57" s="372"/>
      <c r="DB57" s="373"/>
      <c r="DE57" s="371"/>
      <c r="DF57" s="372"/>
      <c r="DG57" s="372"/>
      <c r="DH57" s="372"/>
      <c r="DI57" s="372"/>
      <c r="DJ57" s="372"/>
      <c r="DK57" s="372"/>
      <c r="DL57" s="372"/>
      <c r="DM57" s="372"/>
      <c r="DN57" s="372"/>
      <c r="DO57" s="373"/>
      <c r="DR57" s="371"/>
      <c r="DS57" s="372"/>
      <c r="DT57" s="372"/>
      <c r="DU57" s="372"/>
      <c r="DV57" s="372"/>
      <c r="DW57" s="372"/>
      <c r="DX57" s="372"/>
      <c r="DY57" s="372"/>
      <c r="DZ57" s="372"/>
      <c r="EA57" s="372"/>
      <c r="EB57" s="373"/>
    </row>
    <row r="58" spans="2:133" ht="15" customHeight="1" outlineLevel="1" x14ac:dyDescent="0.2">
      <c r="B58" s="878" t="str">
        <f>'Financial Summary &amp; Reporting'!B59</f>
        <v>N/A</v>
      </c>
      <c r="C58" s="878"/>
      <c r="E58" s="371"/>
      <c r="F58" s="372"/>
      <c r="G58" s="372"/>
      <c r="H58" s="372"/>
      <c r="I58" s="372"/>
      <c r="J58" s="372"/>
      <c r="K58" s="372"/>
      <c r="L58" s="372"/>
      <c r="M58" s="372"/>
      <c r="N58" s="372"/>
      <c r="O58" s="373"/>
      <c r="R58" s="371"/>
      <c r="S58" s="372"/>
      <c r="T58" s="372"/>
      <c r="U58" s="372"/>
      <c r="V58" s="372"/>
      <c r="W58" s="372"/>
      <c r="X58" s="372"/>
      <c r="Y58" s="372"/>
      <c r="Z58" s="372"/>
      <c r="AA58" s="372"/>
      <c r="AB58" s="373"/>
      <c r="AE58" s="371"/>
      <c r="AF58" s="372"/>
      <c r="AG58" s="372"/>
      <c r="AH58" s="372"/>
      <c r="AI58" s="372"/>
      <c r="AJ58" s="372"/>
      <c r="AK58" s="372"/>
      <c r="AL58" s="372"/>
      <c r="AM58" s="372"/>
      <c r="AN58" s="372"/>
      <c r="AO58" s="373"/>
      <c r="AR58" s="371"/>
      <c r="AS58" s="372"/>
      <c r="AT58" s="372"/>
      <c r="AU58" s="372"/>
      <c r="AV58" s="372"/>
      <c r="AW58" s="372"/>
      <c r="AX58" s="372"/>
      <c r="AY58" s="372"/>
      <c r="AZ58" s="372"/>
      <c r="BA58" s="372"/>
      <c r="BB58" s="373"/>
      <c r="BE58" s="371"/>
      <c r="BF58" s="372"/>
      <c r="BG58" s="372"/>
      <c r="BH58" s="372"/>
      <c r="BI58" s="372"/>
      <c r="BJ58" s="372"/>
      <c r="BK58" s="372"/>
      <c r="BL58" s="372"/>
      <c r="BM58" s="372"/>
      <c r="BN58" s="372"/>
      <c r="BO58" s="373"/>
      <c r="BR58" s="371"/>
      <c r="BS58" s="372"/>
      <c r="BT58" s="372"/>
      <c r="BU58" s="372"/>
      <c r="BV58" s="372"/>
      <c r="BW58" s="372"/>
      <c r="BX58" s="372"/>
      <c r="BY58" s="372"/>
      <c r="BZ58" s="372"/>
      <c r="CA58" s="372"/>
      <c r="CB58" s="373"/>
      <c r="CE58" s="371"/>
      <c r="CF58" s="372"/>
      <c r="CG58" s="372"/>
      <c r="CH58" s="372"/>
      <c r="CI58" s="372"/>
      <c r="CJ58" s="372"/>
      <c r="CK58" s="372"/>
      <c r="CL58" s="372"/>
      <c r="CM58" s="372"/>
      <c r="CN58" s="372"/>
      <c r="CO58" s="373"/>
      <c r="CR58" s="371"/>
      <c r="CS58" s="372"/>
      <c r="CT58" s="372"/>
      <c r="CU58" s="372"/>
      <c r="CV58" s="372"/>
      <c r="CW58" s="372"/>
      <c r="CX58" s="372"/>
      <c r="CY58" s="372"/>
      <c r="CZ58" s="372"/>
      <c r="DA58" s="372"/>
      <c r="DB58" s="373"/>
      <c r="DE58" s="371"/>
      <c r="DF58" s="372"/>
      <c r="DG58" s="372"/>
      <c r="DH58" s="372"/>
      <c r="DI58" s="372"/>
      <c r="DJ58" s="372"/>
      <c r="DK58" s="372"/>
      <c r="DL58" s="372"/>
      <c r="DM58" s="372"/>
      <c r="DN58" s="372"/>
      <c r="DO58" s="373"/>
      <c r="DR58" s="371"/>
      <c r="DS58" s="372"/>
      <c r="DT58" s="372"/>
      <c r="DU58" s="372"/>
      <c r="DV58" s="372"/>
      <c r="DW58" s="372"/>
      <c r="DX58" s="372"/>
      <c r="DY58" s="372"/>
      <c r="DZ58" s="372"/>
      <c r="EA58" s="372"/>
      <c r="EB58" s="373"/>
    </row>
    <row r="59" spans="2:133" ht="15" customHeight="1" outlineLevel="1" x14ac:dyDescent="0.2">
      <c r="B59" s="878" t="str">
        <f>'Financial Summary &amp; Reporting'!B60</f>
        <v>N/A</v>
      </c>
      <c r="C59" s="878"/>
      <c r="E59" s="371"/>
      <c r="F59" s="372"/>
      <c r="G59" s="372"/>
      <c r="H59" s="372"/>
      <c r="I59" s="372"/>
      <c r="J59" s="372"/>
      <c r="K59" s="372"/>
      <c r="L59" s="372"/>
      <c r="M59" s="372"/>
      <c r="N59" s="372"/>
      <c r="O59" s="373"/>
      <c r="R59" s="371"/>
      <c r="S59" s="372"/>
      <c r="T59" s="372"/>
      <c r="U59" s="372"/>
      <c r="V59" s="372"/>
      <c r="W59" s="372"/>
      <c r="X59" s="372"/>
      <c r="Y59" s="372"/>
      <c r="Z59" s="372"/>
      <c r="AA59" s="372"/>
      <c r="AB59" s="373"/>
      <c r="AE59" s="371"/>
      <c r="AF59" s="372"/>
      <c r="AG59" s="372"/>
      <c r="AH59" s="372"/>
      <c r="AI59" s="372"/>
      <c r="AJ59" s="372"/>
      <c r="AK59" s="372"/>
      <c r="AL59" s="372"/>
      <c r="AM59" s="372"/>
      <c r="AN59" s="372"/>
      <c r="AO59" s="373"/>
      <c r="AR59" s="371"/>
      <c r="AS59" s="372"/>
      <c r="AT59" s="372"/>
      <c r="AU59" s="372"/>
      <c r="AV59" s="372"/>
      <c r="AW59" s="372"/>
      <c r="AX59" s="372"/>
      <c r="AY59" s="372"/>
      <c r="AZ59" s="372"/>
      <c r="BA59" s="372"/>
      <c r="BB59" s="373"/>
      <c r="BE59" s="371"/>
      <c r="BF59" s="372"/>
      <c r="BG59" s="372"/>
      <c r="BH59" s="372"/>
      <c r="BI59" s="372"/>
      <c r="BJ59" s="372"/>
      <c r="BK59" s="372"/>
      <c r="BL59" s="372"/>
      <c r="BM59" s="372"/>
      <c r="BN59" s="372"/>
      <c r="BO59" s="373"/>
      <c r="BR59" s="371"/>
      <c r="BS59" s="372"/>
      <c r="BT59" s="372"/>
      <c r="BU59" s="372"/>
      <c r="BV59" s="372"/>
      <c r="BW59" s="372"/>
      <c r="BX59" s="372"/>
      <c r="BY59" s="372"/>
      <c r="BZ59" s="372"/>
      <c r="CA59" s="372"/>
      <c r="CB59" s="373"/>
      <c r="CE59" s="371"/>
      <c r="CF59" s="372"/>
      <c r="CG59" s="372"/>
      <c r="CH59" s="372"/>
      <c r="CI59" s="372"/>
      <c r="CJ59" s="372"/>
      <c r="CK59" s="372"/>
      <c r="CL59" s="372"/>
      <c r="CM59" s="372"/>
      <c r="CN59" s="372"/>
      <c r="CO59" s="373"/>
      <c r="CR59" s="371"/>
      <c r="CS59" s="372"/>
      <c r="CT59" s="372"/>
      <c r="CU59" s="372"/>
      <c r="CV59" s="372"/>
      <c r="CW59" s="372"/>
      <c r="CX59" s="372"/>
      <c r="CY59" s="372"/>
      <c r="CZ59" s="372"/>
      <c r="DA59" s="372"/>
      <c r="DB59" s="373"/>
      <c r="DE59" s="371"/>
      <c r="DF59" s="372"/>
      <c r="DG59" s="372"/>
      <c r="DH59" s="372"/>
      <c r="DI59" s="372"/>
      <c r="DJ59" s="372"/>
      <c r="DK59" s="372"/>
      <c r="DL59" s="372"/>
      <c r="DM59" s="372"/>
      <c r="DN59" s="372"/>
      <c r="DO59" s="373"/>
      <c r="DR59" s="371"/>
      <c r="DS59" s="372"/>
      <c r="DT59" s="372"/>
      <c r="DU59" s="372"/>
      <c r="DV59" s="372"/>
      <c r="DW59" s="372"/>
      <c r="DX59" s="372"/>
      <c r="DY59" s="372"/>
      <c r="DZ59" s="372"/>
      <c r="EA59" s="372"/>
      <c r="EB59" s="373"/>
    </row>
    <row r="60" spans="2:133" ht="15" customHeight="1" outlineLevel="1" x14ac:dyDescent="0.2">
      <c r="B60" s="878" t="str">
        <f>'Financial Summary &amp; Reporting'!B61</f>
        <v>N/A</v>
      </c>
      <c r="C60" s="878"/>
      <c r="E60" s="371"/>
      <c r="F60" s="372"/>
      <c r="G60" s="372"/>
      <c r="H60" s="372"/>
      <c r="I60" s="372"/>
      <c r="J60" s="372"/>
      <c r="K60" s="372"/>
      <c r="L60" s="372"/>
      <c r="M60" s="372"/>
      <c r="N60" s="372"/>
      <c r="O60" s="373"/>
      <c r="R60" s="371"/>
      <c r="S60" s="372"/>
      <c r="T60" s="372"/>
      <c r="U60" s="372"/>
      <c r="V60" s="372"/>
      <c r="W60" s="372"/>
      <c r="X60" s="372"/>
      <c r="Y60" s="372"/>
      <c r="Z60" s="372"/>
      <c r="AA60" s="372"/>
      <c r="AB60" s="373"/>
      <c r="AE60" s="371"/>
      <c r="AF60" s="372"/>
      <c r="AG60" s="372"/>
      <c r="AH60" s="372"/>
      <c r="AI60" s="372"/>
      <c r="AJ60" s="372"/>
      <c r="AK60" s="372"/>
      <c r="AL60" s="372"/>
      <c r="AM60" s="372"/>
      <c r="AN60" s="372"/>
      <c r="AO60" s="373"/>
      <c r="AR60" s="371"/>
      <c r="AS60" s="372"/>
      <c r="AT60" s="372"/>
      <c r="AU60" s="372"/>
      <c r="AV60" s="372"/>
      <c r="AW60" s="372"/>
      <c r="AX60" s="372"/>
      <c r="AY60" s="372"/>
      <c r="AZ60" s="372"/>
      <c r="BA60" s="372"/>
      <c r="BB60" s="373"/>
      <c r="BE60" s="371"/>
      <c r="BF60" s="372"/>
      <c r="BG60" s="372"/>
      <c r="BH60" s="372"/>
      <c r="BI60" s="372"/>
      <c r="BJ60" s="372"/>
      <c r="BK60" s="372"/>
      <c r="BL60" s="372"/>
      <c r="BM60" s="372"/>
      <c r="BN60" s="372"/>
      <c r="BO60" s="373"/>
      <c r="BR60" s="371"/>
      <c r="BS60" s="372"/>
      <c r="BT60" s="372"/>
      <c r="BU60" s="372"/>
      <c r="BV60" s="372"/>
      <c r="BW60" s="372"/>
      <c r="BX60" s="372"/>
      <c r="BY60" s="372"/>
      <c r="BZ60" s="372"/>
      <c r="CA60" s="372"/>
      <c r="CB60" s="373"/>
      <c r="CE60" s="371"/>
      <c r="CF60" s="372"/>
      <c r="CG60" s="372"/>
      <c r="CH60" s="372"/>
      <c r="CI60" s="372"/>
      <c r="CJ60" s="372"/>
      <c r="CK60" s="372"/>
      <c r="CL60" s="372"/>
      <c r="CM60" s="372"/>
      <c r="CN60" s="372"/>
      <c r="CO60" s="373"/>
      <c r="CR60" s="371"/>
      <c r="CS60" s="372"/>
      <c r="CT60" s="372"/>
      <c r="CU60" s="372"/>
      <c r="CV60" s="372"/>
      <c r="CW60" s="372"/>
      <c r="CX60" s="372"/>
      <c r="CY60" s="372"/>
      <c r="CZ60" s="372"/>
      <c r="DA60" s="372"/>
      <c r="DB60" s="373"/>
      <c r="DE60" s="371"/>
      <c r="DF60" s="372"/>
      <c r="DG60" s="372"/>
      <c r="DH60" s="372"/>
      <c r="DI60" s="372"/>
      <c r="DJ60" s="372"/>
      <c r="DK60" s="372"/>
      <c r="DL60" s="372"/>
      <c r="DM60" s="372"/>
      <c r="DN60" s="372"/>
      <c r="DO60" s="373"/>
      <c r="DR60" s="371"/>
      <c r="DS60" s="372"/>
      <c r="DT60" s="372"/>
      <c r="DU60" s="372"/>
      <c r="DV60" s="372"/>
      <c r="DW60" s="372"/>
      <c r="DX60" s="372"/>
      <c r="DY60" s="372"/>
      <c r="DZ60" s="372"/>
      <c r="EA60" s="372"/>
      <c r="EB60" s="373"/>
    </row>
    <row r="61" spans="2:133" s="379" customFormat="1" ht="15" customHeight="1" outlineLevel="1" x14ac:dyDescent="0.2">
      <c r="B61" s="878" t="str">
        <f>'Financial Summary &amp; Reporting'!B62</f>
        <v>N/A</v>
      </c>
      <c r="C61" s="878"/>
      <c r="D61" s="448"/>
      <c r="E61" s="371"/>
      <c r="F61" s="372"/>
      <c r="G61" s="372"/>
      <c r="H61" s="372"/>
      <c r="I61" s="372"/>
      <c r="J61" s="372"/>
      <c r="K61" s="372"/>
      <c r="L61" s="372"/>
      <c r="M61" s="372"/>
      <c r="N61" s="372"/>
      <c r="O61" s="373"/>
      <c r="P61" s="448"/>
      <c r="Q61" s="448"/>
      <c r="R61" s="371"/>
      <c r="S61" s="372"/>
      <c r="T61" s="372"/>
      <c r="U61" s="372"/>
      <c r="V61" s="372"/>
      <c r="W61" s="372"/>
      <c r="X61" s="372"/>
      <c r="Y61" s="372"/>
      <c r="Z61" s="372"/>
      <c r="AA61" s="372"/>
      <c r="AB61" s="373"/>
      <c r="AC61" s="448"/>
      <c r="AD61" s="448"/>
      <c r="AE61" s="371"/>
      <c r="AF61" s="372"/>
      <c r="AG61" s="372"/>
      <c r="AH61" s="372"/>
      <c r="AI61" s="372"/>
      <c r="AJ61" s="372"/>
      <c r="AK61" s="372"/>
      <c r="AL61" s="372"/>
      <c r="AM61" s="372"/>
      <c r="AN61" s="372"/>
      <c r="AO61" s="373"/>
      <c r="AP61" s="448"/>
      <c r="AQ61" s="448"/>
      <c r="AR61" s="371"/>
      <c r="AS61" s="372"/>
      <c r="AT61" s="372"/>
      <c r="AU61" s="372"/>
      <c r="AV61" s="372"/>
      <c r="AW61" s="372"/>
      <c r="AX61" s="372"/>
      <c r="AY61" s="372"/>
      <c r="AZ61" s="372"/>
      <c r="BA61" s="372"/>
      <c r="BB61" s="373"/>
      <c r="BC61" s="448"/>
      <c r="BD61" s="448"/>
      <c r="BE61" s="371"/>
      <c r="BF61" s="372"/>
      <c r="BG61" s="372"/>
      <c r="BH61" s="372"/>
      <c r="BI61" s="372"/>
      <c r="BJ61" s="372"/>
      <c r="BK61" s="372"/>
      <c r="BL61" s="372"/>
      <c r="BM61" s="372"/>
      <c r="BN61" s="372"/>
      <c r="BO61" s="373"/>
      <c r="BP61" s="448"/>
      <c r="BQ61" s="448"/>
      <c r="BR61" s="371"/>
      <c r="BS61" s="372"/>
      <c r="BT61" s="372"/>
      <c r="BU61" s="372"/>
      <c r="BV61" s="372"/>
      <c r="BW61" s="372"/>
      <c r="BX61" s="372"/>
      <c r="BY61" s="372"/>
      <c r="BZ61" s="372"/>
      <c r="CA61" s="372"/>
      <c r="CB61" s="373"/>
      <c r="CC61" s="448"/>
      <c r="CD61" s="448"/>
      <c r="CE61" s="371"/>
      <c r="CF61" s="372"/>
      <c r="CG61" s="372"/>
      <c r="CH61" s="372"/>
      <c r="CI61" s="372"/>
      <c r="CJ61" s="372"/>
      <c r="CK61" s="372"/>
      <c r="CL61" s="372"/>
      <c r="CM61" s="372"/>
      <c r="CN61" s="372"/>
      <c r="CO61" s="373"/>
      <c r="CP61" s="448"/>
      <c r="CQ61" s="448"/>
      <c r="CR61" s="371"/>
      <c r="CS61" s="372"/>
      <c r="CT61" s="372"/>
      <c r="CU61" s="372"/>
      <c r="CV61" s="372"/>
      <c r="CW61" s="372"/>
      <c r="CX61" s="372"/>
      <c r="CY61" s="372"/>
      <c r="CZ61" s="372"/>
      <c r="DA61" s="372"/>
      <c r="DB61" s="373"/>
      <c r="DC61" s="448"/>
      <c r="DD61" s="448"/>
      <c r="DE61" s="371"/>
      <c r="DF61" s="372"/>
      <c r="DG61" s="372"/>
      <c r="DH61" s="372"/>
      <c r="DI61" s="372"/>
      <c r="DJ61" s="372"/>
      <c r="DK61" s="372"/>
      <c r="DL61" s="372"/>
      <c r="DM61" s="372"/>
      <c r="DN61" s="372"/>
      <c r="DO61" s="373"/>
      <c r="DP61" s="448"/>
      <c r="DQ61" s="448"/>
      <c r="DR61" s="371"/>
      <c r="DS61" s="372"/>
      <c r="DT61" s="372"/>
      <c r="DU61" s="372"/>
      <c r="DV61" s="372"/>
      <c r="DW61" s="372"/>
      <c r="DX61" s="372"/>
      <c r="DY61" s="372"/>
      <c r="DZ61" s="372"/>
      <c r="EA61" s="372"/>
      <c r="EB61" s="373"/>
      <c r="EC61" s="448"/>
    </row>
    <row r="62" spans="2:133" s="375" customFormat="1" x14ac:dyDescent="0.2">
      <c r="B62" s="875" t="s">
        <v>38</v>
      </c>
      <c r="C62" s="875"/>
      <c r="D62" s="448"/>
      <c r="E62" s="376"/>
      <c r="F62" s="390"/>
      <c r="G62" s="390"/>
      <c r="H62" s="390"/>
      <c r="I62" s="390"/>
      <c r="J62" s="390"/>
      <c r="K62" s="390"/>
      <c r="L62" s="390"/>
      <c r="M62" s="390"/>
      <c r="N62" s="390"/>
      <c r="O62" s="378"/>
      <c r="P62" s="448"/>
      <c r="Q62" s="448"/>
      <c r="R62" s="376"/>
      <c r="S62" s="390"/>
      <c r="T62" s="390"/>
      <c r="U62" s="390"/>
      <c r="V62" s="390"/>
      <c r="W62" s="390"/>
      <c r="X62" s="390"/>
      <c r="Y62" s="390"/>
      <c r="Z62" s="390"/>
      <c r="AA62" s="390"/>
      <c r="AB62" s="378"/>
      <c r="AC62" s="448"/>
      <c r="AD62" s="448"/>
      <c r="AE62" s="376"/>
      <c r="AF62" s="390"/>
      <c r="AG62" s="390"/>
      <c r="AH62" s="390"/>
      <c r="AI62" s="390"/>
      <c r="AJ62" s="390"/>
      <c r="AK62" s="390"/>
      <c r="AL62" s="390"/>
      <c r="AM62" s="390"/>
      <c r="AN62" s="390"/>
      <c r="AO62" s="378"/>
      <c r="AP62" s="448"/>
      <c r="AQ62" s="448"/>
      <c r="AR62" s="376"/>
      <c r="AS62" s="390"/>
      <c r="AT62" s="390"/>
      <c r="AU62" s="390"/>
      <c r="AV62" s="390"/>
      <c r="AW62" s="390"/>
      <c r="AX62" s="390"/>
      <c r="AY62" s="390"/>
      <c r="AZ62" s="390"/>
      <c r="BA62" s="390"/>
      <c r="BB62" s="378"/>
      <c r="BC62" s="448"/>
      <c r="BD62" s="448"/>
      <c r="BE62" s="376"/>
      <c r="BF62" s="390"/>
      <c r="BG62" s="390"/>
      <c r="BH62" s="390"/>
      <c r="BI62" s="390"/>
      <c r="BJ62" s="390"/>
      <c r="BK62" s="390"/>
      <c r="BL62" s="390"/>
      <c r="BM62" s="390"/>
      <c r="BN62" s="390"/>
      <c r="BO62" s="378"/>
      <c r="BP62" s="448"/>
      <c r="BQ62" s="448"/>
      <c r="BR62" s="376"/>
      <c r="BS62" s="390"/>
      <c r="BT62" s="390"/>
      <c r="BU62" s="390"/>
      <c r="BV62" s="390"/>
      <c r="BW62" s="390"/>
      <c r="BX62" s="390"/>
      <c r="BY62" s="390"/>
      <c r="BZ62" s="390"/>
      <c r="CA62" s="390"/>
      <c r="CB62" s="378"/>
      <c r="CC62" s="448"/>
      <c r="CD62" s="448"/>
      <c r="CE62" s="376"/>
      <c r="CF62" s="390"/>
      <c r="CG62" s="390"/>
      <c r="CH62" s="390"/>
      <c r="CI62" s="390"/>
      <c r="CJ62" s="390"/>
      <c r="CK62" s="390"/>
      <c r="CL62" s="390"/>
      <c r="CM62" s="390"/>
      <c r="CN62" s="390"/>
      <c r="CO62" s="378"/>
      <c r="CP62" s="448"/>
      <c r="CQ62" s="448"/>
      <c r="CR62" s="376"/>
      <c r="CS62" s="390"/>
      <c r="CT62" s="390"/>
      <c r="CU62" s="390"/>
      <c r="CV62" s="390"/>
      <c r="CW62" s="390"/>
      <c r="CX62" s="390"/>
      <c r="CY62" s="390"/>
      <c r="CZ62" s="390"/>
      <c r="DA62" s="390"/>
      <c r="DB62" s="378"/>
      <c r="DC62" s="448"/>
      <c r="DD62" s="448"/>
      <c r="DE62" s="376"/>
      <c r="DF62" s="390"/>
      <c r="DG62" s="390"/>
      <c r="DH62" s="390"/>
      <c r="DI62" s="390"/>
      <c r="DJ62" s="390"/>
      <c r="DK62" s="390"/>
      <c r="DL62" s="390"/>
      <c r="DM62" s="390"/>
      <c r="DN62" s="390"/>
      <c r="DO62" s="378"/>
      <c r="DP62" s="448"/>
      <c r="DQ62" s="448"/>
      <c r="DR62" s="376"/>
      <c r="DS62" s="390"/>
      <c r="DT62" s="390"/>
      <c r="DU62" s="390"/>
      <c r="DV62" s="390"/>
      <c r="DW62" s="390"/>
      <c r="DX62" s="390"/>
      <c r="DY62" s="390"/>
      <c r="DZ62" s="390"/>
      <c r="EA62" s="390"/>
      <c r="EB62" s="378"/>
      <c r="EC62" s="448"/>
    </row>
    <row r="63" spans="2:133" s="375" customFormat="1" x14ac:dyDescent="0.2">
      <c r="B63" s="391"/>
      <c r="C63" s="391"/>
      <c r="D63" s="448"/>
      <c r="E63" s="392"/>
      <c r="F63" s="393"/>
      <c r="G63" s="393"/>
      <c r="H63" s="393"/>
      <c r="I63" s="393"/>
      <c r="J63" s="393"/>
      <c r="K63" s="393"/>
      <c r="L63" s="393"/>
      <c r="M63" s="393"/>
      <c r="N63" s="393"/>
      <c r="O63" s="394"/>
      <c r="P63" s="448"/>
      <c r="Q63" s="448"/>
      <c r="R63" s="392"/>
      <c r="S63" s="393"/>
      <c r="T63" s="393"/>
      <c r="U63" s="393"/>
      <c r="V63" s="393"/>
      <c r="W63" s="393"/>
      <c r="X63" s="393"/>
      <c r="Y63" s="393"/>
      <c r="Z63" s="393"/>
      <c r="AA63" s="393"/>
      <c r="AB63" s="394"/>
      <c r="AC63" s="448"/>
      <c r="AD63" s="448"/>
      <c r="AE63" s="392"/>
      <c r="AF63" s="393"/>
      <c r="AG63" s="393"/>
      <c r="AH63" s="393"/>
      <c r="AI63" s="393"/>
      <c r="AJ63" s="393"/>
      <c r="AK63" s="393"/>
      <c r="AL63" s="393"/>
      <c r="AM63" s="393"/>
      <c r="AN63" s="393"/>
      <c r="AO63" s="394"/>
      <c r="AP63" s="448"/>
      <c r="AQ63" s="448"/>
      <c r="AR63" s="392"/>
      <c r="AS63" s="393"/>
      <c r="AT63" s="393"/>
      <c r="AU63" s="393"/>
      <c r="AV63" s="393"/>
      <c r="AW63" s="393"/>
      <c r="AX63" s="393"/>
      <c r="AY63" s="393"/>
      <c r="AZ63" s="393"/>
      <c r="BA63" s="393"/>
      <c r="BB63" s="394"/>
      <c r="BC63" s="448"/>
      <c r="BD63" s="448"/>
      <c r="BE63" s="392"/>
      <c r="BF63" s="393"/>
      <c r="BG63" s="393"/>
      <c r="BH63" s="393"/>
      <c r="BI63" s="393"/>
      <c r="BJ63" s="393"/>
      <c r="BK63" s="393"/>
      <c r="BL63" s="393"/>
      <c r="BM63" s="393"/>
      <c r="BN63" s="393"/>
      <c r="BO63" s="394"/>
      <c r="BP63" s="448"/>
      <c r="BQ63" s="448"/>
      <c r="BR63" s="392"/>
      <c r="BS63" s="393"/>
      <c r="BT63" s="393"/>
      <c r="BU63" s="393"/>
      <c r="BV63" s="393"/>
      <c r="BW63" s="393"/>
      <c r="BX63" s="393"/>
      <c r="BY63" s="393"/>
      <c r="BZ63" s="393"/>
      <c r="CA63" s="393"/>
      <c r="CB63" s="394"/>
      <c r="CC63" s="448"/>
      <c r="CD63" s="448"/>
      <c r="CE63" s="392"/>
      <c r="CF63" s="393"/>
      <c r="CG63" s="393"/>
      <c r="CH63" s="393"/>
      <c r="CI63" s="393"/>
      <c r="CJ63" s="393"/>
      <c r="CK63" s="393"/>
      <c r="CL63" s="393"/>
      <c r="CM63" s="393"/>
      <c r="CN63" s="393"/>
      <c r="CO63" s="394"/>
      <c r="CP63" s="448"/>
      <c r="CQ63" s="448"/>
      <c r="CR63" s="392"/>
      <c r="CS63" s="393"/>
      <c r="CT63" s="393"/>
      <c r="CU63" s="393"/>
      <c r="CV63" s="393"/>
      <c r="CW63" s="393"/>
      <c r="CX63" s="393"/>
      <c r="CY63" s="393"/>
      <c r="CZ63" s="393"/>
      <c r="DA63" s="393"/>
      <c r="DB63" s="394"/>
      <c r="DC63" s="448"/>
      <c r="DD63" s="448"/>
      <c r="DE63" s="392"/>
      <c r="DF63" s="393"/>
      <c r="DG63" s="393"/>
      <c r="DH63" s="393"/>
      <c r="DI63" s="393"/>
      <c r="DJ63" s="393"/>
      <c r="DK63" s="393"/>
      <c r="DL63" s="393"/>
      <c r="DM63" s="393"/>
      <c r="DN63" s="393"/>
      <c r="DO63" s="394"/>
      <c r="DP63" s="448"/>
      <c r="DQ63" s="448"/>
      <c r="DR63" s="392"/>
      <c r="DS63" s="393"/>
      <c r="DT63" s="393"/>
      <c r="DU63" s="393"/>
      <c r="DV63" s="393"/>
      <c r="DW63" s="393"/>
      <c r="DX63" s="393"/>
      <c r="DY63" s="393"/>
      <c r="DZ63" s="393"/>
      <c r="EA63" s="393"/>
      <c r="EB63" s="394"/>
      <c r="EC63" s="448"/>
    </row>
    <row r="64" spans="2:133" ht="15" thickBot="1" x14ac:dyDescent="0.25">
      <c r="E64" s="354"/>
      <c r="F64" s="328"/>
      <c r="G64" s="328"/>
      <c r="H64" s="328"/>
      <c r="I64" s="328"/>
      <c r="J64" s="328"/>
      <c r="K64" s="328"/>
      <c r="L64" s="328"/>
      <c r="M64" s="328"/>
      <c r="N64" s="328"/>
      <c r="O64" s="355"/>
      <c r="R64" s="354"/>
      <c r="S64" s="328"/>
      <c r="T64" s="328"/>
      <c r="U64" s="328"/>
      <c r="V64" s="328"/>
      <c r="W64" s="328"/>
      <c r="X64" s="328"/>
      <c r="Y64" s="328"/>
      <c r="Z64" s="328"/>
      <c r="AA64" s="328"/>
      <c r="AB64" s="355"/>
      <c r="AE64" s="354"/>
      <c r="AF64" s="328"/>
      <c r="AG64" s="328"/>
      <c r="AH64" s="328"/>
      <c r="AI64" s="328"/>
      <c r="AJ64" s="328"/>
      <c r="AK64" s="328"/>
      <c r="AL64" s="328"/>
      <c r="AM64" s="328"/>
      <c r="AN64" s="328"/>
      <c r="AO64" s="355"/>
      <c r="AR64" s="354"/>
      <c r="AS64" s="328"/>
      <c r="AT64" s="328"/>
      <c r="AU64" s="328"/>
      <c r="AV64" s="328"/>
      <c r="AW64" s="328"/>
      <c r="AX64" s="328"/>
      <c r="AY64" s="328"/>
      <c r="AZ64" s="328"/>
      <c r="BA64" s="328"/>
      <c r="BB64" s="355"/>
      <c r="BE64" s="354"/>
      <c r="BF64" s="328"/>
      <c r="BG64" s="328"/>
      <c r="BH64" s="328"/>
      <c r="BI64" s="328"/>
      <c r="BJ64" s="328"/>
      <c r="BK64" s="328"/>
      <c r="BL64" s="328"/>
      <c r="BM64" s="328"/>
      <c r="BN64" s="328"/>
      <c r="BO64" s="355"/>
      <c r="BR64" s="354"/>
      <c r="BS64" s="328"/>
      <c r="BT64" s="328"/>
      <c r="BU64" s="328"/>
      <c r="BV64" s="328"/>
      <c r="BW64" s="328"/>
      <c r="BX64" s="328"/>
      <c r="BY64" s="328"/>
      <c r="BZ64" s="328"/>
      <c r="CA64" s="328"/>
      <c r="CB64" s="355"/>
      <c r="CE64" s="354"/>
      <c r="CF64" s="328"/>
      <c r="CG64" s="328"/>
      <c r="CH64" s="328"/>
      <c r="CI64" s="328"/>
      <c r="CJ64" s="328"/>
      <c r="CK64" s="328"/>
      <c r="CL64" s="328"/>
      <c r="CM64" s="328"/>
      <c r="CN64" s="328"/>
      <c r="CO64" s="355"/>
      <c r="CR64" s="354"/>
      <c r="CS64" s="328"/>
      <c r="CT64" s="328"/>
      <c r="CU64" s="328"/>
      <c r="CV64" s="328"/>
      <c r="CW64" s="328"/>
      <c r="CX64" s="328"/>
      <c r="CY64" s="328"/>
      <c r="CZ64" s="328"/>
      <c r="DA64" s="328"/>
      <c r="DB64" s="355"/>
      <c r="DE64" s="354"/>
      <c r="DF64" s="328"/>
      <c r="DG64" s="328"/>
      <c r="DH64" s="328"/>
      <c r="DI64" s="328"/>
      <c r="DJ64" s="328"/>
      <c r="DK64" s="328"/>
      <c r="DL64" s="328"/>
      <c r="DM64" s="328"/>
      <c r="DN64" s="328"/>
      <c r="DO64" s="355"/>
      <c r="DR64" s="354"/>
      <c r="DS64" s="328"/>
      <c r="DT64" s="328"/>
      <c r="DU64" s="328"/>
      <c r="DV64" s="328"/>
      <c r="DW64" s="328"/>
      <c r="DX64" s="328"/>
      <c r="DY64" s="328"/>
      <c r="DZ64" s="328"/>
      <c r="EA64" s="328"/>
      <c r="EB64" s="355"/>
    </row>
    <row r="65" spans="1:133" s="356" customFormat="1" ht="4.5" customHeight="1" x14ac:dyDescent="0.2">
      <c r="D65" s="449"/>
      <c r="E65" s="357"/>
      <c r="O65" s="358"/>
      <c r="P65" s="449"/>
      <c r="Q65" s="449"/>
      <c r="R65" s="357"/>
      <c r="AB65" s="358"/>
      <c r="AC65" s="449"/>
      <c r="AD65" s="449"/>
      <c r="AE65" s="357"/>
      <c r="AO65" s="358"/>
      <c r="AP65" s="449"/>
      <c r="AQ65" s="449"/>
      <c r="AR65" s="357"/>
      <c r="BB65" s="358"/>
      <c r="BC65" s="449"/>
      <c r="BD65" s="449"/>
      <c r="BE65" s="357"/>
      <c r="BO65" s="358"/>
      <c r="BP65" s="449"/>
      <c r="BQ65" s="449"/>
      <c r="BR65" s="357"/>
      <c r="CB65" s="358"/>
      <c r="CC65" s="449"/>
      <c r="CD65" s="449"/>
      <c r="CE65" s="357"/>
      <c r="CO65" s="358"/>
      <c r="CP65" s="449"/>
      <c r="CQ65" s="449"/>
      <c r="CR65" s="357"/>
      <c r="DB65" s="358"/>
      <c r="DC65" s="449"/>
      <c r="DD65" s="449"/>
      <c r="DE65" s="357"/>
      <c r="DO65" s="358"/>
      <c r="DP65" s="449"/>
      <c r="DQ65" s="449"/>
      <c r="DR65" s="357"/>
      <c r="EB65" s="358"/>
      <c r="EC65" s="449"/>
    </row>
    <row r="66" spans="1:133" s="476" customFormat="1" ht="15" customHeight="1" x14ac:dyDescent="0.2">
      <c r="A66" s="386" t="s">
        <v>243</v>
      </c>
      <c r="B66" s="387"/>
      <c r="C66" s="388"/>
      <c r="E66" s="395"/>
      <c r="F66" s="363"/>
      <c r="G66" s="363"/>
      <c r="H66" s="363"/>
      <c r="I66" s="363"/>
      <c r="J66" s="363"/>
      <c r="K66" s="363"/>
      <c r="L66" s="363"/>
      <c r="M66" s="363"/>
      <c r="N66" s="363"/>
      <c r="O66" s="364"/>
      <c r="R66" s="395"/>
      <c r="S66" s="363"/>
      <c r="T66" s="363"/>
      <c r="U66" s="363"/>
      <c r="V66" s="363"/>
      <c r="W66" s="363"/>
      <c r="X66" s="363"/>
      <c r="Y66" s="363"/>
      <c r="Z66" s="363"/>
      <c r="AA66" s="363"/>
      <c r="AB66" s="364"/>
      <c r="AE66" s="395"/>
      <c r="AF66" s="363"/>
      <c r="AG66" s="363"/>
      <c r="AH66" s="363"/>
      <c r="AI66" s="363"/>
      <c r="AJ66" s="363"/>
      <c r="AK66" s="363"/>
      <c r="AL66" s="363"/>
      <c r="AM66" s="363"/>
      <c r="AN66" s="363"/>
      <c r="AO66" s="364"/>
      <c r="AR66" s="395"/>
      <c r="AS66" s="363"/>
      <c r="AT66" s="363"/>
      <c r="AU66" s="363"/>
      <c r="AV66" s="363"/>
      <c r="AW66" s="363"/>
      <c r="AX66" s="363"/>
      <c r="AY66" s="363"/>
      <c r="AZ66" s="363"/>
      <c r="BA66" s="363"/>
      <c r="BB66" s="364"/>
      <c r="BE66" s="395"/>
      <c r="BF66" s="363"/>
      <c r="BG66" s="363"/>
      <c r="BH66" s="363"/>
      <c r="BI66" s="363"/>
      <c r="BJ66" s="363"/>
      <c r="BK66" s="363"/>
      <c r="BL66" s="363"/>
      <c r="BM66" s="363"/>
      <c r="BN66" s="363"/>
      <c r="BO66" s="364"/>
      <c r="BR66" s="395"/>
      <c r="BS66" s="363"/>
      <c r="BT66" s="363"/>
      <c r="BU66" s="363"/>
      <c r="BV66" s="363"/>
      <c r="BW66" s="363"/>
      <c r="BX66" s="363"/>
      <c r="BY66" s="363"/>
      <c r="BZ66" s="363"/>
      <c r="CA66" s="363"/>
      <c r="CB66" s="364"/>
      <c r="CE66" s="395"/>
      <c r="CF66" s="363"/>
      <c r="CG66" s="363"/>
      <c r="CH66" s="363"/>
      <c r="CI66" s="363"/>
      <c r="CJ66" s="363"/>
      <c r="CK66" s="363"/>
      <c r="CL66" s="363"/>
      <c r="CM66" s="363"/>
      <c r="CN66" s="363"/>
      <c r="CO66" s="364"/>
      <c r="CR66" s="395"/>
      <c r="CS66" s="363"/>
      <c r="CT66" s="363"/>
      <c r="CU66" s="363"/>
      <c r="CV66" s="363"/>
      <c r="CW66" s="363"/>
      <c r="CX66" s="363"/>
      <c r="CY66" s="363"/>
      <c r="CZ66" s="363"/>
      <c r="DA66" s="363"/>
      <c r="DB66" s="364"/>
      <c r="DE66" s="395"/>
      <c r="DF66" s="363"/>
      <c r="DG66" s="363"/>
      <c r="DH66" s="363"/>
      <c r="DI66" s="363"/>
      <c r="DJ66" s="363"/>
      <c r="DK66" s="363"/>
      <c r="DL66" s="363"/>
      <c r="DM66" s="363"/>
      <c r="DN66" s="363"/>
      <c r="DO66" s="364"/>
      <c r="DR66" s="395"/>
      <c r="DS66" s="363"/>
      <c r="DT66" s="363"/>
      <c r="DU66" s="363"/>
      <c r="DV66" s="363"/>
      <c r="DW66" s="363"/>
      <c r="DX66" s="363"/>
      <c r="DY66" s="363"/>
      <c r="DZ66" s="363"/>
      <c r="EA66" s="363"/>
      <c r="EB66" s="364"/>
    </row>
    <row r="67" spans="1:133" ht="15" customHeight="1" x14ac:dyDescent="0.2">
      <c r="B67" s="873" t="s">
        <v>21</v>
      </c>
      <c r="C67" s="873"/>
      <c r="E67" s="365"/>
      <c r="F67" s="366"/>
      <c r="G67" s="366"/>
      <c r="H67" s="366"/>
      <c r="I67" s="366"/>
      <c r="J67" s="366"/>
      <c r="K67" s="366"/>
      <c r="L67" s="366"/>
      <c r="M67" s="366"/>
      <c r="N67" s="366"/>
      <c r="O67" s="367"/>
      <c r="R67" s="365"/>
      <c r="S67" s="366"/>
      <c r="T67" s="366"/>
      <c r="U67" s="366"/>
      <c r="V67" s="366"/>
      <c r="W67" s="366"/>
      <c r="X67" s="366"/>
      <c r="Y67" s="366"/>
      <c r="Z67" s="366"/>
      <c r="AA67" s="366"/>
      <c r="AB67" s="367"/>
      <c r="AE67" s="365"/>
      <c r="AF67" s="366"/>
      <c r="AG67" s="366"/>
      <c r="AH67" s="366"/>
      <c r="AI67" s="366"/>
      <c r="AJ67" s="366"/>
      <c r="AK67" s="366"/>
      <c r="AL67" s="366"/>
      <c r="AM67" s="366"/>
      <c r="AN67" s="366"/>
      <c r="AO67" s="367"/>
      <c r="AR67" s="365"/>
      <c r="AS67" s="366"/>
      <c r="AT67" s="366"/>
      <c r="AU67" s="366"/>
      <c r="AV67" s="366"/>
      <c r="AW67" s="366"/>
      <c r="AX67" s="366"/>
      <c r="AY67" s="366"/>
      <c r="AZ67" s="366"/>
      <c r="BA67" s="366"/>
      <c r="BB67" s="367"/>
      <c r="BE67" s="365"/>
      <c r="BF67" s="366"/>
      <c r="BG67" s="366"/>
      <c r="BH67" s="366"/>
      <c r="BI67" s="366"/>
      <c r="BJ67" s="366"/>
      <c r="BK67" s="366"/>
      <c r="BL67" s="366"/>
      <c r="BM67" s="366"/>
      <c r="BN67" s="366"/>
      <c r="BO67" s="367"/>
      <c r="BR67" s="365"/>
      <c r="BS67" s="366"/>
      <c r="BT67" s="366"/>
      <c r="BU67" s="366"/>
      <c r="BV67" s="366"/>
      <c r="BW67" s="366"/>
      <c r="BX67" s="366"/>
      <c r="BY67" s="366"/>
      <c r="BZ67" s="366"/>
      <c r="CA67" s="366"/>
      <c r="CB67" s="367"/>
      <c r="CE67" s="365"/>
      <c r="CF67" s="366"/>
      <c r="CG67" s="366"/>
      <c r="CH67" s="366"/>
      <c r="CI67" s="366"/>
      <c r="CJ67" s="366"/>
      <c r="CK67" s="366"/>
      <c r="CL67" s="366"/>
      <c r="CM67" s="366"/>
      <c r="CN67" s="366"/>
      <c r="CO67" s="367"/>
      <c r="CR67" s="365"/>
      <c r="CS67" s="366"/>
      <c r="CT67" s="366"/>
      <c r="CU67" s="366"/>
      <c r="CV67" s="366"/>
      <c r="CW67" s="366"/>
      <c r="CX67" s="366"/>
      <c r="CY67" s="366"/>
      <c r="CZ67" s="366"/>
      <c r="DA67" s="366"/>
      <c r="DB67" s="367"/>
      <c r="DE67" s="365"/>
      <c r="DF67" s="366"/>
      <c r="DG67" s="366"/>
      <c r="DH67" s="366"/>
      <c r="DI67" s="366"/>
      <c r="DJ67" s="366"/>
      <c r="DK67" s="366"/>
      <c r="DL67" s="366"/>
      <c r="DM67" s="366"/>
      <c r="DN67" s="366"/>
      <c r="DO67" s="367"/>
      <c r="DR67" s="365"/>
      <c r="DS67" s="366"/>
      <c r="DT67" s="366"/>
      <c r="DU67" s="366"/>
      <c r="DV67" s="366"/>
      <c r="DW67" s="366"/>
      <c r="DX67" s="366"/>
      <c r="DY67" s="366"/>
      <c r="DZ67" s="366"/>
      <c r="EA67" s="366"/>
      <c r="EB67" s="367"/>
    </row>
    <row r="68" spans="1:133" ht="15" customHeight="1" x14ac:dyDescent="0.2">
      <c r="B68" s="877" t="s">
        <v>2</v>
      </c>
      <c r="C68" s="877"/>
      <c r="E68" s="396"/>
      <c r="F68" s="397"/>
      <c r="G68" s="397"/>
      <c r="H68" s="397"/>
      <c r="I68" s="397"/>
      <c r="J68" s="397"/>
      <c r="K68" s="397"/>
      <c r="L68" s="397"/>
      <c r="M68" s="397"/>
      <c r="N68" s="397"/>
      <c r="O68" s="370"/>
      <c r="R68" s="396"/>
      <c r="S68" s="397"/>
      <c r="T68" s="397"/>
      <c r="U68" s="397"/>
      <c r="V68" s="397"/>
      <c r="W68" s="397"/>
      <c r="X68" s="397"/>
      <c r="Y68" s="397"/>
      <c r="Z68" s="397"/>
      <c r="AA68" s="397"/>
      <c r="AB68" s="370"/>
      <c r="AE68" s="396"/>
      <c r="AF68" s="397"/>
      <c r="AG68" s="397"/>
      <c r="AH68" s="397"/>
      <c r="AI68" s="397"/>
      <c r="AJ68" s="397"/>
      <c r="AK68" s="397"/>
      <c r="AL68" s="397"/>
      <c r="AM68" s="397"/>
      <c r="AN68" s="397"/>
      <c r="AO68" s="370"/>
      <c r="AR68" s="396"/>
      <c r="AS68" s="397"/>
      <c r="AT68" s="397"/>
      <c r="AU68" s="397"/>
      <c r="AV68" s="397"/>
      <c r="AW68" s="397"/>
      <c r="AX68" s="397"/>
      <c r="AY68" s="397"/>
      <c r="AZ68" s="397"/>
      <c r="BA68" s="397"/>
      <c r="BB68" s="370"/>
      <c r="BE68" s="396"/>
      <c r="BF68" s="397"/>
      <c r="BG68" s="397"/>
      <c r="BH68" s="397"/>
      <c r="BI68" s="397"/>
      <c r="BJ68" s="397"/>
      <c r="BK68" s="397"/>
      <c r="BL68" s="397"/>
      <c r="BM68" s="397"/>
      <c r="BN68" s="397"/>
      <c r="BO68" s="370"/>
      <c r="BR68" s="396"/>
      <c r="BS68" s="397"/>
      <c r="BT68" s="397"/>
      <c r="BU68" s="397"/>
      <c r="BV68" s="397"/>
      <c r="BW68" s="397"/>
      <c r="BX68" s="397"/>
      <c r="BY68" s="397"/>
      <c r="BZ68" s="397"/>
      <c r="CA68" s="397"/>
      <c r="CB68" s="370"/>
      <c r="CE68" s="396"/>
      <c r="CF68" s="397"/>
      <c r="CG68" s="397"/>
      <c r="CH68" s="397"/>
      <c r="CI68" s="397"/>
      <c r="CJ68" s="397"/>
      <c r="CK68" s="397"/>
      <c r="CL68" s="397"/>
      <c r="CM68" s="397"/>
      <c r="CN68" s="397"/>
      <c r="CO68" s="370"/>
      <c r="CR68" s="396"/>
      <c r="CS68" s="397"/>
      <c r="CT68" s="397"/>
      <c r="CU68" s="397"/>
      <c r="CV68" s="397"/>
      <c r="CW68" s="397"/>
      <c r="CX68" s="397"/>
      <c r="CY68" s="397"/>
      <c r="CZ68" s="397"/>
      <c r="DA68" s="397"/>
      <c r="DB68" s="370"/>
      <c r="DE68" s="396"/>
      <c r="DF68" s="397"/>
      <c r="DG68" s="397"/>
      <c r="DH68" s="397"/>
      <c r="DI68" s="397"/>
      <c r="DJ68" s="397"/>
      <c r="DK68" s="397"/>
      <c r="DL68" s="397"/>
      <c r="DM68" s="397"/>
      <c r="DN68" s="397"/>
      <c r="DO68" s="370"/>
      <c r="DR68" s="396"/>
      <c r="DS68" s="397"/>
      <c r="DT68" s="397"/>
      <c r="DU68" s="397"/>
      <c r="DV68" s="397"/>
      <c r="DW68" s="397"/>
      <c r="DX68" s="397"/>
      <c r="DY68" s="397"/>
      <c r="DZ68" s="397"/>
      <c r="EA68" s="397"/>
      <c r="EB68" s="370"/>
    </row>
    <row r="69" spans="1:133" ht="15" customHeight="1" x14ac:dyDescent="0.2">
      <c r="B69" s="876" t="s">
        <v>3</v>
      </c>
      <c r="C69" s="876"/>
      <c r="E69" s="398"/>
      <c r="F69" s="399"/>
      <c r="G69" s="399"/>
      <c r="H69" s="399"/>
      <c r="I69" s="399"/>
      <c r="J69" s="399"/>
      <c r="K69" s="399"/>
      <c r="L69" s="399"/>
      <c r="M69" s="399"/>
      <c r="N69" s="399"/>
      <c r="O69" s="400"/>
      <c r="R69" s="398"/>
      <c r="S69" s="399"/>
      <c r="T69" s="399"/>
      <c r="U69" s="399"/>
      <c r="V69" s="399"/>
      <c r="W69" s="399"/>
      <c r="X69" s="399"/>
      <c r="Y69" s="399"/>
      <c r="Z69" s="399"/>
      <c r="AA69" s="399"/>
      <c r="AB69" s="400"/>
      <c r="AE69" s="398"/>
      <c r="AF69" s="399"/>
      <c r="AG69" s="399"/>
      <c r="AH69" s="399"/>
      <c r="AI69" s="399"/>
      <c r="AJ69" s="399"/>
      <c r="AK69" s="399"/>
      <c r="AL69" s="399"/>
      <c r="AM69" s="399"/>
      <c r="AN69" s="399"/>
      <c r="AO69" s="400"/>
      <c r="AR69" s="398"/>
      <c r="AS69" s="399"/>
      <c r="AT69" s="399"/>
      <c r="AU69" s="399"/>
      <c r="AV69" s="399"/>
      <c r="AW69" s="399"/>
      <c r="AX69" s="399"/>
      <c r="AY69" s="399"/>
      <c r="AZ69" s="399"/>
      <c r="BA69" s="399"/>
      <c r="BB69" s="400"/>
      <c r="BE69" s="398"/>
      <c r="BF69" s="399"/>
      <c r="BG69" s="399"/>
      <c r="BH69" s="399"/>
      <c r="BI69" s="399"/>
      <c r="BJ69" s="399"/>
      <c r="BK69" s="399"/>
      <c r="BL69" s="399"/>
      <c r="BM69" s="399"/>
      <c r="BN69" s="399"/>
      <c r="BO69" s="400"/>
      <c r="BR69" s="398"/>
      <c r="BS69" s="399"/>
      <c r="BT69" s="399"/>
      <c r="BU69" s="399"/>
      <c r="BV69" s="399"/>
      <c r="BW69" s="399"/>
      <c r="BX69" s="399"/>
      <c r="BY69" s="399"/>
      <c r="BZ69" s="399"/>
      <c r="CA69" s="399"/>
      <c r="CB69" s="400"/>
      <c r="CE69" s="398"/>
      <c r="CF69" s="399"/>
      <c r="CG69" s="399"/>
      <c r="CH69" s="399"/>
      <c r="CI69" s="399"/>
      <c r="CJ69" s="399"/>
      <c r="CK69" s="399"/>
      <c r="CL69" s="399"/>
      <c r="CM69" s="399"/>
      <c r="CN69" s="399"/>
      <c r="CO69" s="400"/>
      <c r="CR69" s="398"/>
      <c r="CS69" s="399"/>
      <c r="CT69" s="399"/>
      <c r="CU69" s="399"/>
      <c r="CV69" s="399"/>
      <c r="CW69" s="399"/>
      <c r="CX69" s="399"/>
      <c r="CY69" s="399"/>
      <c r="CZ69" s="399"/>
      <c r="DA69" s="399"/>
      <c r="DB69" s="400"/>
      <c r="DE69" s="398"/>
      <c r="DF69" s="399"/>
      <c r="DG69" s="399"/>
      <c r="DH69" s="399"/>
      <c r="DI69" s="399"/>
      <c r="DJ69" s="399"/>
      <c r="DK69" s="399"/>
      <c r="DL69" s="399"/>
      <c r="DM69" s="399"/>
      <c r="DN69" s="399"/>
      <c r="DO69" s="400"/>
      <c r="DR69" s="398"/>
      <c r="DS69" s="399"/>
      <c r="DT69" s="399"/>
      <c r="DU69" s="399"/>
      <c r="DV69" s="399"/>
      <c r="DW69" s="399"/>
      <c r="DX69" s="399"/>
      <c r="DY69" s="399"/>
      <c r="DZ69" s="399"/>
      <c r="EA69" s="399"/>
      <c r="EB69" s="400"/>
    </row>
    <row r="70" spans="1:133" ht="15" customHeight="1" x14ac:dyDescent="0.2">
      <c r="B70" s="876" t="s">
        <v>198</v>
      </c>
      <c r="C70" s="876"/>
      <c r="E70" s="398"/>
      <c r="F70" s="399"/>
      <c r="G70" s="399"/>
      <c r="H70" s="399"/>
      <c r="I70" s="399"/>
      <c r="J70" s="399"/>
      <c r="K70" s="399"/>
      <c r="L70" s="399"/>
      <c r="M70" s="399"/>
      <c r="N70" s="399"/>
      <c r="O70" s="400"/>
      <c r="R70" s="398"/>
      <c r="S70" s="399"/>
      <c r="T70" s="399"/>
      <c r="U70" s="399"/>
      <c r="V70" s="399"/>
      <c r="W70" s="399"/>
      <c r="X70" s="399"/>
      <c r="Y70" s="399"/>
      <c r="Z70" s="399"/>
      <c r="AA70" s="399"/>
      <c r="AB70" s="400"/>
      <c r="AE70" s="398"/>
      <c r="AF70" s="399"/>
      <c r="AG70" s="399"/>
      <c r="AH70" s="399"/>
      <c r="AI70" s="399"/>
      <c r="AJ70" s="399"/>
      <c r="AK70" s="399"/>
      <c r="AL70" s="399"/>
      <c r="AM70" s="399"/>
      <c r="AN70" s="399"/>
      <c r="AO70" s="400"/>
      <c r="AR70" s="398"/>
      <c r="AS70" s="399"/>
      <c r="AT70" s="399"/>
      <c r="AU70" s="399"/>
      <c r="AV70" s="399"/>
      <c r="AW70" s="399"/>
      <c r="AX70" s="399"/>
      <c r="AY70" s="399"/>
      <c r="AZ70" s="399"/>
      <c r="BA70" s="399"/>
      <c r="BB70" s="400"/>
      <c r="BE70" s="398"/>
      <c r="BF70" s="399"/>
      <c r="BG70" s="399"/>
      <c r="BH70" s="399"/>
      <c r="BI70" s="399"/>
      <c r="BJ70" s="399"/>
      <c r="BK70" s="399"/>
      <c r="BL70" s="399"/>
      <c r="BM70" s="399"/>
      <c r="BN70" s="399"/>
      <c r="BO70" s="400"/>
      <c r="BR70" s="398"/>
      <c r="BS70" s="399"/>
      <c r="BT70" s="399"/>
      <c r="BU70" s="399"/>
      <c r="BV70" s="399"/>
      <c r="BW70" s="399"/>
      <c r="BX70" s="399"/>
      <c r="BY70" s="399"/>
      <c r="BZ70" s="399"/>
      <c r="CA70" s="399"/>
      <c r="CB70" s="400"/>
      <c r="CE70" s="398"/>
      <c r="CF70" s="399"/>
      <c r="CG70" s="399"/>
      <c r="CH70" s="399"/>
      <c r="CI70" s="399"/>
      <c r="CJ70" s="399"/>
      <c r="CK70" s="399"/>
      <c r="CL70" s="399"/>
      <c r="CM70" s="399"/>
      <c r="CN70" s="399"/>
      <c r="CO70" s="400"/>
      <c r="CR70" s="398"/>
      <c r="CS70" s="399"/>
      <c r="CT70" s="399"/>
      <c r="CU70" s="399"/>
      <c r="CV70" s="399"/>
      <c r="CW70" s="399"/>
      <c r="CX70" s="399"/>
      <c r="CY70" s="399"/>
      <c r="CZ70" s="399"/>
      <c r="DA70" s="399"/>
      <c r="DB70" s="400"/>
      <c r="DE70" s="398"/>
      <c r="DF70" s="399"/>
      <c r="DG70" s="399"/>
      <c r="DH70" s="399"/>
      <c r="DI70" s="399"/>
      <c r="DJ70" s="399"/>
      <c r="DK70" s="399"/>
      <c r="DL70" s="399"/>
      <c r="DM70" s="399"/>
      <c r="DN70" s="399"/>
      <c r="DO70" s="400"/>
      <c r="DR70" s="398"/>
      <c r="DS70" s="399"/>
      <c r="DT70" s="399"/>
      <c r="DU70" s="399"/>
      <c r="DV70" s="399"/>
      <c r="DW70" s="399"/>
      <c r="DX70" s="399"/>
      <c r="DY70" s="399"/>
      <c r="DZ70" s="399"/>
      <c r="EA70" s="399"/>
      <c r="EB70" s="400"/>
    </row>
    <row r="71" spans="1:133" ht="15" customHeight="1" x14ac:dyDescent="0.2">
      <c r="B71" s="876" t="s">
        <v>4</v>
      </c>
      <c r="C71" s="876"/>
      <c r="E71" s="398"/>
      <c r="F71" s="399"/>
      <c r="G71" s="399"/>
      <c r="H71" s="399"/>
      <c r="I71" s="399"/>
      <c r="J71" s="399"/>
      <c r="K71" s="399"/>
      <c r="L71" s="399"/>
      <c r="M71" s="399"/>
      <c r="N71" s="399"/>
      <c r="O71" s="400"/>
      <c r="R71" s="398"/>
      <c r="S71" s="399"/>
      <c r="T71" s="399"/>
      <c r="U71" s="399"/>
      <c r="V71" s="399"/>
      <c r="W71" s="399"/>
      <c r="X71" s="399"/>
      <c r="Y71" s="399"/>
      <c r="Z71" s="399"/>
      <c r="AA71" s="399"/>
      <c r="AB71" s="400"/>
      <c r="AE71" s="398"/>
      <c r="AF71" s="399"/>
      <c r="AG71" s="399"/>
      <c r="AH71" s="399"/>
      <c r="AI71" s="399"/>
      <c r="AJ71" s="399"/>
      <c r="AK71" s="399"/>
      <c r="AL71" s="399"/>
      <c r="AM71" s="399"/>
      <c r="AN71" s="399"/>
      <c r="AO71" s="400"/>
      <c r="AR71" s="398"/>
      <c r="AS71" s="399"/>
      <c r="AT71" s="399"/>
      <c r="AU71" s="399"/>
      <c r="AV71" s="399"/>
      <c r="AW71" s="399"/>
      <c r="AX71" s="399"/>
      <c r="AY71" s="399"/>
      <c r="AZ71" s="399"/>
      <c r="BA71" s="399"/>
      <c r="BB71" s="400"/>
      <c r="BE71" s="398"/>
      <c r="BF71" s="399"/>
      <c r="BG71" s="399"/>
      <c r="BH71" s="399"/>
      <c r="BI71" s="399"/>
      <c r="BJ71" s="399"/>
      <c r="BK71" s="399"/>
      <c r="BL71" s="399"/>
      <c r="BM71" s="399"/>
      <c r="BN71" s="399"/>
      <c r="BO71" s="400"/>
      <c r="BR71" s="398"/>
      <c r="BS71" s="399"/>
      <c r="BT71" s="399"/>
      <c r="BU71" s="399"/>
      <c r="BV71" s="399"/>
      <c r="BW71" s="399"/>
      <c r="BX71" s="399"/>
      <c r="BY71" s="399"/>
      <c r="BZ71" s="399"/>
      <c r="CA71" s="399"/>
      <c r="CB71" s="400"/>
      <c r="CE71" s="398"/>
      <c r="CF71" s="399"/>
      <c r="CG71" s="399"/>
      <c r="CH71" s="399"/>
      <c r="CI71" s="399"/>
      <c r="CJ71" s="399"/>
      <c r="CK71" s="399"/>
      <c r="CL71" s="399"/>
      <c r="CM71" s="399"/>
      <c r="CN71" s="399"/>
      <c r="CO71" s="400"/>
      <c r="CR71" s="398"/>
      <c r="CS71" s="399"/>
      <c r="CT71" s="399"/>
      <c r="CU71" s="399"/>
      <c r="CV71" s="399"/>
      <c r="CW71" s="399"/>
      <c r="CX71" s="399"/>
      <c r="CY71" s="399"/>
      <c r="CZ71" s="399"/>
      <c r="DA71" s="399"/>
      <c r="DB71" s="400"/>
      <c r="DE71" s="398"/>
      <c r="DF71" s="399"/>
      <c r="DG71" s="399"/>
      <c r="DH71" s="399"/>
      <c r="DI71" s="399"/>
      <c r="DJ71" s="399"/>
      <c r="DK71" s="399"/>
      <c r="DL71" s="399"/>
      <c r="DM71" s="399"/>
      <c r="DN71" s="399"/>
      <c r="DO71" s="400"/>
      <c r="DR71" s="398"/>
      <c r="DS71" s="399"/>
      <c r="DT71" s="399"/>
      <c r="DU71" s="399"/>
      <c r="DV71" s="399"/>
      <c r="DW71" s="399"/>
      <c r="DX71" s="399"/>
      <c r="DY71" s="399"/>
      <c r="DZ71" s="399"/>
      <c r="EA71" s="399"/>
      <c r="EB71" s="400"/>
    </row>
    <row r="72" spans="1:133" ht="15" customHeight="1" x14ac:dyDescent="0.2">
      <c r="B72" s="876" t="s">
        <v>6</v>
      </c>
      <c r="C72" s="876"/>
      <c r="E72" s="398"/>
      <c r="F72" s="399"/>
      <c r="G72" s="399"/>
      <c r="H72" s="399"/>
      <c r="I72" s="399"/>
      <c r="J72" s="399"/>
      <c r="K72" s="399"/>
      <c r="L72" s="399"/>
      <c r="M72" s="399"/>
      <c r="N72" s="399"/>
      <c r="O72" s="400"/>
      <c r="R72" s="398"/>
      <c r="S72" s="399"/>
      <c r="T72" s="399"/>
      <c r="U72" s="399"/>
      <c r="V72" s="399"/>
      <c r="W72" s="399"/>
      <c r="X72" s="399"/>
      <c r="Y72" s="399"/>
      <c r="Z72" s="399"/>
      <c r="AA72" s="399"/>
      <c r="AB72" s="400"/>
      <c r="AE72" s="398"/>
      <c r="AF72" s="399"/>
      <c r="AG72" s="399"/>
      <c r="AH72" s="399"/>
      <c r="AI72" s="399"/>
      <c r="AJ72" s="399"/>
      <c r="AK72" s="399"/>
      <c r="AL72" s="399"/>
      <c r="AM72" s="399"/>
      <c r="AN72" s="399"/>
      <c r="AO72" s="400"/>
      <c r="AR72" s="398"/>
      <c r="AS72" s="399"/>
      <c r="AT72" s="399"/>
      <c r="AU72" s="399"/>
      <c r="AV72" s="399"/>
      <c r="AW72" s="399"/>
      <c r="AX72" s="399"/>
      <c r="AY72" s="399"/>
      <c r="AZ72" s="399"/>
      <c r="BA72" s="399"/>
      <c r="BB72" s="400"/>
      <c r="BE72" s="398"/>
      <c r="BF72" s="399"/>
      <c r="BG72" s="399"/>
      <c r="BH72" s="399"/>
      <c r="BI72" s="399"/>
      <c r="BJ72" s="399"/>
      <c r="BK72" s="399"/>
      <c r="BL72" s="399"/>
      <c r="BM72" s="399"/>
      <c r="BN72" s="399"/>
      <c r="BO72" s="400"/>
      <c r="BR72" s="398"/>
      <c r="BS72" s="399"/>
      <c r="BT72" s="399"/>
      <c r="BU72" s="399"/>
      <c r="BV72" s="399"/>
      <c r="BW72" s="399"/>
      <c r="BX72" s="399"/>
      <c r="BY72" s="399"/>
      <c r="BZ72" s="399"/>
      <c r="CA72" s="399"/>
      <c r="CB72" s="400"/>
      <c r="CE72" s="398"/>
      <c r="CF72" s="399"/>
      <c r="CG72" s="399"/>
      <c r="CH72" s="399"/>
      <c r="CI72" s="399"/>
      <c r="CJ72" s="399"/>
      <c r="CK72" s="399"/>
      <c r="CL72" s="399"/>
      <c r="CM72" s="399"/>
      <c r="CN72" s="399"/>
      <c r="CO72" s="400"/>
      <c r="CR72" s="398"/>
      <c r="CS72" s="399"/>
      <c r="CT72" s="399"/>
      <c r="CU72" s="399"/>
      <c r="CV72" s="399"/>
      <c r="CW72" s="399"/>
      <c r="CX72" s="399"/>
      <c r="CY72" s="399"/>
      <c r="CZ72" s="399"/>
      <c r="DA72" s="399"/>
      <c r="DB72" s="400"/>
      <c r="DE72" s="398"/>
      <c r="DF72" s="399"/>
      <c r="DG72" s="399"/>
      <c r="DH72" s="399"/>
      <c r="DI72" s="399"/>
      <c r="DJ72" s="399"/>
      <c r="DK72" s="399"/>
      <c r="DL72" s="399"/>
      <c r="DM72" s="399"/>
      <c r="DN72" s="399"/>
      <c r="DO72" s="400"/>
      <c r="DR72" s="398"/>
      <c r="DS72" s="399"/>
      <c r="DT72" s="399"/>
      <c r="DU72" s="399"/>
      <c r="DV72" s="399"/>
      <c r="DW72" s="399"/>
      <c r="DX72" s="399"/>
      <c r="DY72" s="399"/>
      <c r="DZ72" s="399"/>
      <c r="EA72" s="399"/>
      <c r="EB72" s="400"/>
    </row>
    <row r="73" spans="1:133" ht="15" customHeight="1" x14ac:dyDescent="0.2">
      <c r="B73" s="876" t="s">
        <v>28</v>
      </c>
      <c r="C73" s="876"/>
      <c r="E73" s="398"/>
      <c r="F73" s="399"/>
      <c r="G73" s="399"/>
      <c r="H73" s="399"/>
      <c r="I73" s="399"/>
      <c r="J73" s="399"/>
      <c r="K73" s="399"/>
      <c r="L73" s="399"/>
      <c r="M73" s="399"/>
      <c r="N73" s="399"/>
      <c r="O73" s="400"/>
      <c r="R73" s="398"/>
      <c r="S73" s="399"/>
      <c r="T73" s="399"/>
      <c r="U73" s="399"/>
      <c r="V73" s="399"/>
      <c r="W73" s="399"/>
      <c r="X73" s="399"/>
      <c r="Y73" s="399"/>
      <c r="Z73" s="399"/>
      <c r="AA73" s="399"/>
      <c r="AB73" s="400"/>
      <c r="AE73" s="398"/>
      <c r="AF73" s="399"/>
      <c r="AG73" s="399"/>
      <c r="AH73" s="399"/>
      <c r="AI73" s="399"/>
      <c r="AJ73" s="399"/>
      <c r="AK73" s="399"/>
      <c r="AL73" s="399"/>
      <c r="AM73" s="399"/>
      <c r="AN73" s="399"/>
      <c r="AO73" s="400"/>
      <c r="AR73" s="398"/>
      <c r="AS73" s="399"/>
      <c r="AT73" s="399"/>
      <c r="AU73" s="399"/>
      <c r="AV73" s="399"/>
      <c r="AW73" s="399"/>
      <c r="AX73" s="399"/>
      <c r="AY73" s="399"/>
      <c r="AZ73" s="399"/>
      <c r="BA73" s="399"/>
      <c r="BB73" s="400"/>
      <c r="BE73" s="398"/>
      <c r="BF73" s="399"/>
      <c r="BG73" s="399"/>
      <c r="BH73" s="399"/>
      <c r="BI73" s="399"/>
      <c r="BJ73" s="399"/>
      <c r="BK73" s="399"/>
      <c r="BL73" s="399"/>
      <c r="BM73" s="399"/>
      <c r="BN73" s="399"/>
      <c r="BO73" s="400"/>
      <c r="BR73" s="398"/>
      <c r="BS73" s="399"/>
      <c r="BT73" s="399"/>
      <c r="BU73" s="399"/>
      <c r="BV73" s="399"/>
      <c r="BW73" s="399"/>
      <c r="BX73" s="399"/>
      <c r="BY73" s="399"/>
      <c r="BZ73" s="399"/>
      <c r="CA73" s="399"/>
      <c r="CB73" s="400"/>
      <c r="CE73" s="398"/>
      <c r="CF73" s="399"/>
      <c r="CG73" s="399"/>
      <c r="CH73" s="399"/>
      <c r="CI73" s="399"/>
      <c r="CJ73" s="399"/>
      <c r="CK73" s="399"/>
      <c r="CL73" s="399"/>
      <c r="CM73" s="399"/>
      <c r="CN73" s="399"/>
      <c r="CO73" s="400"/>
      <c r="CR73" s="398"/>
      <c r="CS73" s="399"/>
      <c r="CT73" s="399"/>
      <c r="CU73" s="399"/>
      <c r="CV73" s="399"/>
      <c r="CW73" s="399"/>
      <c r="CX73" s="399"/>
      <c r="CY73" s="399"/>
      <c r="CZ73" s="399"/>
      <c r="DA73" s="399"/>
      <c r="DB73" s="400"/>
      <c r="DE73" s="398"/>
      <c r="DF73" s="399"/>
      <c r="DG73" s="399"/>
      <c r="DH73" s="399"/>
      <c r="DI73" s="399"/>
      <c r="DJ73" s="399"/>
      <c r="DK73" s="399"/>
      <c r="DL73" s="399"/>
      <c r="DM73" s="399"/>
      <c r="DN73" s="399"/>
      <c r="DO73" s="400"/>
      <c r="DR73" s="398"/>
      <c r="DS73" s="399"/>
      <c r="DT73" s="399"/>
      <c r="DU73" s="399"/>
      <c r="DV73" s="399"/>
      <c r="DW73" s="399"/>
      <c r="DX73" s="399"/>
      <c r="DY73" s="399"/>
      <c r="DZ73" s="399"/>
      <c r="EA73" s="399"/>
      <c r="EB73" s="400"/>
    </row>
    <row r="74" spans="1:133" ht="15" customHeight="1" x14ac:dyDescent="0.2">
      <c r="B74" s="876" t="s">
        <v>5</v>
      </c>
      <c r="C74" s="876"/>
      <c r="E74" s="398"/>
      <c r="F74" s="399"/>
      <c r="G74" s="399"/>
      <c r="H74" s="399"/>
      <c r="I74" s="399"/>
      <c r="J74" s="399"/>
      <c r="K74" s="399"/>
      <c r="L74" s="399"/>
      <c r="M74" s="399"/>
      <c r="N74" s="399"/>
      <c r="O74" s="400"/>
      <c r="R74" s="398"/>
      <c r="S74" s="399"/>
      <c r="T74" s="399"/>
      <c r="U74" s="399"/>
      <c r="V74" s="399"/>
      <c r="W74" s="399"/>
      <c r="X74" s="399"/>
      <c r="Y74" s="399"/>
      <c r="Z74" s="399"/>
      <c r="AA74" s="399"/>
      <c r="AB74" s="400"/>
      <c r="AE74" s="398"/>
      <c r="AF74" s="399"/>
      <c r="AG74" s="399"/>
      <c r="AH74" s="399"/>
      <c r="AI74" s="399"/>
      <c r="AJ74" s="399"/>
      <c r="AK74" s="399"/>
      <c r="AL74" s="399"/>
      <c r="AM74" s="399"/>
      <c r="AN74" s="399"/>
      <c r="AO74" s="400"/>
      <c r="AR74" s="398"/>
      <c r="AS74" s="399"/>
      <c r="AT74" s="399"/>
      <c r="AU74" s="399"/>
      <c r="AV74" s="399"/>
      <c r="AW74" s="399"/>
      <c r="AX74" s="399"/>
      <c r="AY74" s="399"/>
      <c r="AZ74" s="399"/>
      <c r="BA74" s="399"/>
      <c r="BB74" s="400"/>
      <c r="BE74" s="398"/>
      <c r="BF74" s="399"/>
      <c r="BG74" s="399"/>
      <c r="BH74" s="399"/>
      <c r="BI74" s="399"/>
      <c r="BJ74" s="399"/>
      <c r="BK74" s="399"/>
      <c r="BL74" s="399"/>
      <c r="BM74" s="399"/>
      <c r="BN74" s="399"/>
      <c r="BO74" s="400"/>
      <c r="BR74" s="398"/>
      <c r="BS74" s="399"/>
      <c r="BT74" s="399"/>
      <c r="BU74" s="399"/>
      <c r="BV74" s="399"/>
      <c r="BW74" s="399"/>
      <c r="BX74" s="399"/>
      <c r="BY74" s="399"/>
      <c r="BZ74" s="399"/>
      <c r="CA74" s="399"/>
      <c r="CB74" s="400"/>
      <c r="CE74" s="398"/>
      <c r="CF74" s="399"/>
      <c r="CG74" s="399"/>
      <c r="CH74" s="399"/>
      <c r="CI74" s="399"/>
      <c r="CJ74" s="399"/>
      <c r="CK74" s="399"/>
      <c r="CL74" s="399"/>
      <c r="CM74" s="399"/>
      <c r="CN74" s="399"/>
      <c r="CO74" s="400"/>
      <c r="CR74" s="398"/>
      <c r="CS74" s="399"/>
      <c r="CT74" s="399"/>
      <c r="CU74" s="399"/>
      <c r="CV74" s="399"/>
      <c r="CW74" s="399"/>
      <c r="CX74" s="399"/>
      <c r="CY74" s="399"/>
      <c r="CZ74" s="399"/>
      <c r="DA74" s="399"/>
      <c r="DB74" s="400"/>
      <c r="DE74" s="398"/>
      <c r="DF74" s="399"/>
      <c r="DG74" s="399"/>
      <c r="DH74" s="399"/>
      <c r="DI74" s="399"/>
      <c r="DJ74" s="399"/>
      <c r="DK74" s="399"/>
      <c r="DL74" s="399"/>
      <c r="DM74" s="399"/>
      <c r="DN74" s="399"/>
      <c r="DO74" s="400"/>
      <c r="DR74" s="398"/>
      <c r="DS74" s="399"/>
      <c r="DT74" s="399"/>
      <c r="DU74" s="399"/>
      <c r="DV74" s="399"/>
      <c r="DW74" s="399"/>
      <c r="DX74" s="399"/>
      <c r="DY74" s="399"/>
      <c r="DZ74" s="399"/>
      <c r="EA74" s="399"/>
      <c r="EB74" s="400"/>
    </row>
    <row r="75" spans="1:133" s="375" customFormat="1" x14ac:dyDescent="0.2">
      <c r="B75" s="875" t="s">
        <v>20</v>
      </c>
      <c r="C75" s="875"/>
      <c r="D75" s="448"/>
      <c r="E75" s="401"/>
      <c r="F75" s="402"/>
      <c r="G75" s="402"/>
      <c r="H75" s="402"/>
      <c r="I75" s="402"/>
      <c r="J75" s="402"/>
      <c r="K75" s="402"/>
      <c r="L75" s="402"/>
      <c r="M75" s="402"/>
      <c r="N75" s="402"/>
      <c r="O75" s="378"/>
      <c r="P75" s="448"/>
      <c r="Q75" s="448"/>
      <c r="R75" s="401"/>
      <c r="S75" s="402"/>
      <c r="T75" s="402"/>
      <c r="U75" s="402"/>
      <c r="V75" s="402"/>
      <c r="W75" s="402"/>
      <c r="X75" s="402"/>
      <c r="Y75" s="402"/>
      <c r="Z75" s="402"/>
      <c r="AA75" s="402"/>
      <c r="AB75" s="378"/>
      <c r="AC75" s="448"/>
      <c r="AD75" s="448"/>
      <c r="AE75" s="401"/>
      <c r="AF75" s="402"/>
      <c r="AG75" s="402"/>
      <c r="AH75" s="402"/>
      <c r="AI75" s="402"/>
      <c r="AJ75" s="402"/>
      <c r="AK75" s="402"/>
      <c r="AL75" s="402"/>
      <c r="AM75" s="402"/>
      <c r="AN75" s="402"/>
      <c r="AO75" s="378"/>
      <c r="AP75" s="448"/>
      <c r="AQ75" s="448"/>
      <c r="AR75" s="401"/>
      <c r="AS75" s="402"/>
      <c r="AT75" s="402"/>
      <c r="AU75" s="402"/>
      <c r="AV75" s="402"/>
      <c r="AW75" s="402"/>
      <c r="AX75" s="402"/>
      <c r="AY75" s="402"/>
      <c r="AZ75" s="402"/>
      <c r="BA75" s="402"/>
      <c r="BB75" s="378"/>
      <c r="BC75" s="448"/>
      <c r="BD75" s="448"/>
      <c r="BE75" s="401"/>
      <c r="BF75" s="402"/>
      <c r="BG75" s="402"/>
      <c r="BH75" s="402"/>
      <c r="BI75" s="402"/>
      <c r="BJ75" s="402"/>
      <c r="BK75" s="402"/>
      <c r="BL75" s="402"/>
      <c r="BM75" s="402"/>
      <c r="BN75" s="402"/>
      <c r="BO75" s="378"/>
      <c r="BP75" s="448"/>
      <c r="BQ75" s="448"/>
      <c r="BR75" s="401"/>
      <c r="BS75" s="402"/>
      <c r="BT75" s="402"/>
      <c r="BU75" s="402"/>
      <c r="BV75" s="402"/>
      <c r="BW75" s="402"/>
      <c r="BX75" s="402"/>
      <c r="BY75" s="402"/>
      <c r="BZ75" s="402"/>
      <c r="CA75" s="402"/>
      <c r="CB75" s="378"/>
      <c r="CC75" s="448"/>
      <c r="CD75" s="448"/>
      <c r="CE75" s="401"/>
      <c r="CF75" s="402"/>
      <c r="CG75" s="402"/>
      <c r="CH75" s="402"/>
      <c r="CI75" s="402"/>
      <c r="CJ75" s="402"/>
      <c r="CK75" s="402"/>
      <c r="CL75" s="402"/>
      <c r="CM75" s="402"/>
      <c r="CN75" s="402"/>
      <c r="CO75" s="378"/>
      <c r="CP75" s="448"/>
      <c r="CQ75" s="448"/>
      <c r="CR75" s="401"/>
      <c r="CS75" s="402"/>
      <c r="CT75" s="402"/>
      <c r="CU75" s="402"/>
      <c r="CV75" s="402"/>
      <c r="CW75" s="402"/>
      <c r="CX75" s="402"/>
      <c r="CY75" s="402"/>
      <c r="CZ75" s="402"/>
      <c r="DA75" s="402"/>
      <c r="DB75" s="378"/>
      <c r="DC75" s="448"/>
      <c r="DD75" s="448"/>
      <c r="DE75" s="401"/>
      <c r="DF75" s="402"/>
      <c r="DG75" s="402"/>
      <c r="DH75" s="402"/>
      <c r="DI75" s="402"/>
      <c r="DJ75" s="402"/>
      <c r="DK75" s="402"/>
      <c r="DL75" s="402"/>
      <c r="DM75" s="402"/>
      <c r="DN75" s="402"/>
      <c r="DO75" s="378"/>
      <c r="DP75" s="448"/>
      <c r="DQ75" s="448"/>
      <c r="DR75" s="401"/>
      <c r="DS75" s="402"/>
      <c r="DT75" s="402"/>
      <c r="DU75" s="402"/>
      <c r="DV75" s="402"/>
      <c r="DW75" s="402"/>
      <c r="DX75" s="402"/>
      <c r="DY75" s="402"/>
      <c r="DZ75" s="402"/>
      <c r="EA75" s="402"/>
      <c r="EB75" s="378"/>
      <c r="EC75" s="448"/>
    </row>
    <row r="76" spans="1:133" s="375" customFormat="1" x14ac:dyDescent="0.2">
      <c r="B76" s="391"/>
      <c r="C76" s="391"/>
      <c r="D76" s="448"/>
      <c r="E76" s="392"/>
      <c r="F76" s="393"/>
      <c r="G76" s="393"/>
      <c r="H76" s="393"/>
      <c r="I76" s="393"/>
      <c r="J76" s="393"/>
      <c r="K76" s="393"/>
      <c r="L76" s="393"/>
      <c r="M76" s="393"/>
      <c r="N76" s="393"/>
      <c r="O76" s="394"/>
      <c r="P76" s="448"/>
      <c r="Q76" s="448"/>
      <c r="R76" s="392"/>
      <c r="S76" s="393"/>
      <c r="T76" s="393"/>
      <c r="U76" s="393"/>
      <c r="V76" s="393"/>
      <c r="W76" s="393"/>
      <c r="X76" s="393"/>
      <c r="Y76" s="393"/>
      <c r="Z76" s="393"/>
      <c r="AA76" s="393"/>
      <c r="AB76" s="394"/>
      <c r="AC76" s="448"/>
      <c r="AD76" s="448"/>
      <c r="AE76" s="392"/>
      <c r="AF76" s="393"/>
      <c r="AG76" s="393"/>
      <c r="AH76" s="393"/>
      <c r="AI76" s="393"/>
      <c r="AJ76" s="393"/>
      <c r="AK76" s="393"/>
      <c r="AL76" s="393"/>
      <c r="AM76" s="393"/>
      <c r="AN76" s="393"/>
      <c r="AO76" s="394"/>
      <c r="AP76" s="448"/>
      <c r="AQ76" s="448"/>
      <c r="AR76" s="392"/>
      <c r="AS76" s="393"/>
      <c r="AT76" s="393"/>
      <c r="AU76" s="393"/>
      <c r="AV76" s="393"/>
      <c r="AW76" s="393"/>
      <c r="AX76" s="393"/>
      <c r="AY76" s="393"/>
      <c r="AZ76" s="393"/>
      <c r="BA76" s="393"/>
      <c r="BB76" s="394"/>
      <c r="BC76" s="448"/>
      <c r="BD76" s="448"/>
      <c r="BE76" s="392"/>
      <c r="BF76" s="393"/>
      <c r="BG76" s="393"/>
      <c r="BH76" s="393"/>
      <c r="BI76" s="393"/>
      <c r="BJ76" s="393"/>
      <c r="BK76" s="393"/>
      <c r="BL76" s="393"/>
      <c r="BM76" s="393"/>
      <c r="BN76" s="393"/>
      <c r="BO76" s="394"/>
      <c r="BP76" s="448"/>
      <c r="BQ76" s="448"/>
      <c r="BR76" s="392"/>
      <c r="BS76" s="393"/>
      <c r="BT76" s="393"/>
      <c r="BU76" s="393"/>
      <c r="BV76" s="393"/>
      <c r="BW76" s="393"/>
      <c r="BX76" s="393"/>
      <c r="BY76" s="393"/>
      <c r="BZ76" s="393"/>
      <c r="CA76" s="393"/>
      <c r="CB76" s="394"/>
      <c r="CC76" s="448"/>
      <c r="CD76" s="448"/>
      <c r="CE76" s="392"/>
      <c r="CF76" s="393"/>
      <c r="CG76" s="393"/>
      <c r="CH76" s="393"/>
      <c r="CI76" s="393"/>
      <c r="CJ76" s="393"/>
      <c r="CK76" s="393"/>
      <c r="CL76" s="393"/>
      <c r="CM76" s="393"/>
      <c r="CN76" s="393"/>
      <c r="CO76" s="394"/>
      <c r="CP76" s="448"/>
      <c r="CQ76" s="448"/>
      <c r="CR76" s="392"/>
      <c r="CS76" s="393"/>
      <c r="CT76" s="393"/>
      <c r="CU76" s="393"/>
      <c r="CV76" s="393"/>
      <c r="CW76" s="393"/>
      <c r="CX76" s="393"/>
      <c r="CY76" s="393"/>
      <c r="CZ76" s="393"/>
      <c r="DA76" s="393"/>
      <c r="DB76" s="394"/>
      <c r="DC76" s="448"/>
      <c r="DD76" s="448"/>
      <c r="DE76" s="392"/>
      <c r="DF76" s="393"/>
      <c r="DG76" s="393"/>
      <c r="DH76" s="393"/>
      <c r="DI76" s="393"/>
      <c r="DJ76" s="393"/>
      <c r="DK76" s="393"/>
      <c r="DL76" s="393"/>
      <c r="DM76" s="393"/>
      <c r="DN76" s="393"/>
      <c r="DO76" s="394"/>
      <c r="DP76" s="448"/>
      <c r="DQ76" s="448"/>
      <c r="DR76" s="392"/>
      <c r="DS76" s="393"/>
      <c r="DT76" s="393"/>
      <c r="DU76" s="393"/>
      <c r="DV76" s="393"/>
      <c r="DW76" s="393"/>
      <c r="DX76" s="393"/>
      <c r="DY76" s="393"/>
      <c r="DZ76" s="393"/>
      <c r="EA76" s="393"/>
      <c r="EB76" s="394"/>
      <c r="EC76" s="448"/>
    </row>
    <row r="77" spans="1:133" ht="15" thickBot="1" x14ac:dyDescent="0.25">
      <c r="B77" s="403"/>
      <c r="C77" s="404"/>
      <c r="E77" s="405"/>
      <c r="F77" s="406"/>
      <c r="G77" s="406"/>
      <c r="H77" s="406"/>
      <c r="I77" s="406"/>
      <c r="J77" s="406"/>
      <c r="K77" s="406"/>
      <c r="L77" s="406"/>
      <c r="M77" s="406"/>
      <c r="N77" s="406"/>
      <c r="O77" s="407"/>
      <c r="R77" s="405"/>
      <c r="S77" s="406"/>
      <c r="T77" s="406"/>
      <c r="U77" s="406"/>
      <c r="V77" s="406"/>
      <c r="W77" s="406"/>
      <c r="X77" s="406"/>
      <c r="Y77" s="406"/>
      <c r="Z77" s="406"/>
      <c r="AA77" s="406"/>
      <c r="AB77" s="407"/>
      <c r="AE77" s="405"/>
      <c r="AF77" s="406"/>
      <c r="AG77" s="406"/>
      <c r="AH77" s="406"/>
      <c r="AI77" s="406"/>
      <c r="AJ77" s="406"/>
      <c r="AK77" s="406"/>
      <c r="AL77" s="406"/>
      <c r="AM77" s="406"/>
      <c r="AN77" s="406"/>
      <c r="AO77" s="407"/>
      <c r="AR77" s="405"/>
      <c r="AS77" s="406"/>
      <c r="AT77" s="406"/>
      <c r="AU77" s="406"/>
      <c r="AV77" s="406"/>
      <c r="AW77" s="406"/>
      <c r="AX77" s="406"/>
      <c r="AY77" s="406"/>
      <c r="AZ77" s="406"/>
      <c r="BA77" s="406"/>
      <c r="BB77" s="407"/>
      <c r="BE77" s="405"/>
      <c r="BF77" s="406"/>
      <c r="BG77" s="406"/>
      <c r="BH77" s="406"/>
      <c r="BI77" s="406"/>
      <c r="BJ77" s="406"/>
      <c r="BK77" s="406"/>
      <c r="BL77" s="406"/>
      <c r="BM77" s="406"/>
      <c r="BN77" s="406"/>
      <c r="BO77" s="407"/>
      <c r="BR77" s="405"/>
      <c r="BS77" s="406"/>
      <c r="BT77" s="406"/>
      <c r="BU77" s="406"/>
      <c r="BV77" s="406"/>
      <c r="BW77" s="406"/>
      <c r="BX77" s="406"/>
      <c r="BY77" s="406"/>
      <c r="BZ77" s="406"/>
      <c r="CA77" s="406"/>
      <c r="CB77" s="407"/>
      <c r="CE77" s="405"/>
      <c r="CF77" s="406"/>
      <c r="CG77" s="406"/>
      <c r="CH77" s="406"/>
      <c r="CI77" s="406"/>
      <c r="CJ77" s="406"/>
      <c r="CK77" s="406"/>
      <c r="CL77" s="406"/>
      <c r="CM77" s="406"/>
      <c r="CN77" s="406"/>
      <c r="CO77" s="407"/>
      <c r="CR77" s="405"/>
      <c r="CS77" s="406"/>
      <c r="CT77" s="406"/>
      <c r="CU77" s="406"/>
      <c r="CV77" s="406"/>
      <c r="CW77" s="406"/>
      <c r="CX77" s="406"/>
      <c r="CY77" s="406"/>
      <c r="CZ77" s="406"/>
      <c r="DA77" s="406"/>
      <c r="DB77" s="407"/>
      <c r="DE77" s="405"/>
      <c r="DF77" s="406"/>
      <c r="DG77" s="406"/>
      <c r="DH77" s="406"/>
      <c r="DI77" s="406"/>
      <c r="DJ77" s="406"/>
      <c r="DK77" s="406"/>
      <c r="DL77" s="406"/>
      <c r="DM77" s="406"/>
      <c r="DN77" s="406"/>
      <c r="DO77" s="407"/>
      <c r="DR77" s="405"/>
      <c r="DS77" s="406"/>
      <c r="DT77" s="406"/>
      <c r="DU77" s="406"/>
      <c r="DV77" s="406"/>
      <c r="DW77" s="406"/>
      <c r="DX77" s="406"/>
      <c r="DY77" s="406"/>
      <c r="DZ77" s="406"/>
      <c r="EA77" s="406"/>
      <c r="EB77" s="407"/>
    </row>
    <row r="78" spans="1:133" s="356" customFormat="1" ht="4.5" customHeight="1" x14ac:dyDescent="0.2">
      <c r="D78" s="449"/>
      <c r="E78" s="357"/>
      <c r="O78" s="358"/>
      <c r="P78" s="449"/>
      <c r="Q78" s="449"/>
      <c r="R78" s="357"/>
      <c r="AB78" s="358"/>
      <c r="AC78" s="449"/>
      <c r="AD78" s="449"/>
      <c r="AE78" s="357"/>
      <c r="AO78" s="358"/>
      <c r="AP78" s="449"/>
      <c r="AQ78" s="449"/>
      <c r="AR78" s="357"/>
      <c r="BB78" s="358"/>
      <c r="BC78" s="449"/>
      <c r="BD78" s="449"/>
      <c r="BE78" s="357"/>
      <c r="BO78" s="358"/>
      <c r="BP78" s="449"/>
      <c r="BQ78" s="449"/>
      <c r="BR78" s="357"/>
      <c r="CB78" s="358"/>
      <c r="CC78" s="449"/>
      <c r="CD78" s="449"/>
      <c r="CE78" s="357"/>
      <c r="CO78" s="358"/>
      <c r="CP78" s="449"/>
      <c r="CQ78" s="449"/>
      <c r="CR78" s="357"/>
      <c r="DB78" s="358"/>
      <c r="DC78" s="449"/>
      <c r="DD78" s="449"/>
      <c r="DE78" s="357"/>
      <c r="DO78" s="358"/>
      <c r="DP78" s="449"/>
      <c r="DQ78" s="449"/>
      <c r="DR78" s="357"/>
      <c r="EB78" s="358"/>
      <c r="EC78" s="449"/>
    </row>
    <row r="79" spans="1:133" s="476" customFormat="1" ht="15" customHeight="1" x14ac:dyDescent="0.25">
      <c r="A79" s="408" t="s">
        <v>13</v>
      </c>
      <c r="B79" s="387"/>
      <c r="C79" s="388"/>
      <c r="E79" s="362"/>
      <c r="F79" s="363"/>
      <c r="G79" s="363"/>
      <c r="H79" s="363"/>
      <c r="I79" s="363"/>
      <c r="J79" s="363"/>
      <c r="K79" s="363"/>
      <c r="L79" s="363"/>
      <c r="M79" s="363"/>
      <c r="N79" s="363"/>
      <c r="O79" s="364"/>
      <c r="R79" s="362"/>
      <c r="S79" s="363"/>
      <c r="T79" s="363"/>
      <c r="U79" s="363"/>
      <c r="V79" s="363"/>
      <c r="W79" s="363"/>
      <c r="X79" s="363"/>
      <c r="Y79" s="363"/>
      <c r="Z79" s="363"/>
      <c r="AA79" s="363"/>
      <c r="AB79" s="364"/>
      <c r="AE79" s="362"/>
      <c r="AF79" s="363"/>
      <c r="AG79" s="363"/>
      <c r="AH79" s="363"/>
      <c r="AI79" s="363"/>
      <c r="AJ79" s="363"/>
      <c r="AK79" s="363"/>
      <c r="AL79" s="363"/>
      <c r="AM79" s="363"/>
      <c r="AN79" s="363"/>
      <c r="AO79" s="364"/>
      <c r="AR79" s="362"/>
      <c r="AS79" s="363"/>
      <c r="AT79" s="363"/>
      <c r="AU79" s="363"/>
      <c r="AV79" s="363"/>
      <c r="AW79" s="363"/>
      <c r="AX79" s="363"/>
      <c r="AY79" s="363"/>
      <c r="AZ79" s="363"/>
      <c r="BA79" s="363"/>
      <c r="BB79" s="364"/>
      <c r="BE79" s="362"/>
      <c r="BF79" s="363"/>
      <c r="BG79" s="363"/>
      <c r="BH79" s="363"/>
      <c r="BI79" s="363"/>
      <c r="BJ79" s="363"/>
      <c r="BK79" s="363"/>
      <c r="BL79" s="363"/>
      <c r="BM79" s="363"/>
      <c r="BN79" s="363"/>
      <c r="BO79" s="364"/>
      <c r="BR79" s="362"/>
      <c r="BS79" s="363"/>
      <c r="BT79" s="363"/>
      <c r="BU79" s="363"/>
      <c r="BV79" s="363"/>
      <c r="BW79" s="363"/>
      <c r="BX79" s="363"/>
      <c r="BY79" s="363"/>
      <c r="BZ79" s="363"/>
      <c r="CA79" s="363"/>
      <c r="CB79" s="364"/>
      <c r="CE79" s="362"/>
      <c r="CF79" s="363"/>
      <c r="CG79" s="363"/>
      <c r="CH79" s="363"/>
      <c r="CI79" s="363"/>
      <c r="CJ79" s="363"/>
      <c r="CK79" s="363"/>
      <c r="CL79" s="363"/>
      <c r="CM79" s="363"/>
      <c r="CN79" s="363"/>
      <c r="CO79" s="364"/>
      <c r="CR79" s="362"/>
      <c r="CS79" s="363"/>
      <c r="CT79" s="363"/>
      <c r="CU79" s="363"/>
      <c r="CV79" s="363"/>
      <c r="CW79" s="363"/>
      <c r="CX79" s="363"/>
      <c r="CY79" s="363"/>
      <c r="CZ79" s="363"/>
      <c r="DA79" s="363"/>
      <c r="DB79" s="364"/>
      <c r="DE79" s="362"/>
      <c r="DF79" s="363"/>
      <c r="DG79" s="363"/>
      <c r="DH79" s="363"/>
      <c r="DI79" s="363"/>
      <c r="DJ79" s="363"/>
      <c r="DK79" s="363"/>
      <c r="DL79" s="363"/>
      <c r="DM79" s="363"/>
      <c r="DN79" s="363"/>
      <c r="DO79" s="364"/>
      <c r="DR79" s="362"/>
      <c r="DS79" s="363"/>
      <c r="DT79" s="363"/>
      <c r="DU79" s="363"/>
      <c r="DV79" s="363"/>
      <c r="DW79" s="363"/>
      <c r="DX79" s="363"/>
      <c r="DY79" s="363"/>
      <c r="DZ79" s="363"/>
      <c r="EA79" s="363"/>
      <c r="EB79" s="364"/>
    </row>
    <row r="80" spans="1:133" x14ac:dyDescent="0.2">
      <c r="B80" s="404" t="s">
        <v>40</v>
      </c>
      <c r="C80" s="404"/>
      <c r="E80" s="365"/>
      <c r="F80" s="366"/>
      <c r="G80" s="366"/>
      <c r="H80" s="366"/>
      <c r="I80" s="366"/>
      <c r="J80" s="366"/>
      <c r="K80" s="366"/>
      <c r="L80" s="366"/>
      <c r="M80" s="366"/>
      <c r="N80" s="366"/>
      <c r="O80" s="367"/>
      <c r="R80" s="365"/>
      <c r="S80" s="366"/>
      <c r="T80" s="366"/>
      <c r="U80" s="366"/>
      <c r="V80" s="366"/>
      <c r="W80" s="366"/>
      <c r="X80" s="366"/>
      <c r="Y80" s="366"/>
      <c r="Z80" s="366"/>
      <c r="AA80" s="366"/>
      <c r="AB80" s="367"/>
      <c r="AE80" s="365"/>
      <c r="AF80" s="366"/>
      <c r="AG80" s="366"/>
      <c r="AH80" s="366"/>
      <c r="AI80" s="366"/>
      <c r="AJ80" s="366"/>
      <c r="AK80" s="366"/>
      <c r="AL80" s="366"/>
      <c r="AM80" s="366"/>
      <c r="AN80" s="366"/>
      <c r="AO80" s="367"/>
      <c r="AR80" s="365"/>
      <c r="AS80" s="366"/>
      <c r="AT80" s="366"/>
      <c r="AU80" s="366"/>
      <c r="AV80" s="366"/>
      <c r="AW80" s="366"/>
      <c r="AX80" s="366"/>
      <c r="AY80" s="366"/>
      <c r="AZ80" s="366"/>
      <c r="BA80" s="366"/>
      <c r="BB80" s="367"/>
      <c r="BE80" s="365"/>
      <c r="BF80" s="366"/>
      <c r="BG80" s="366"/>
      <c r="BH80" s="366"/>
      <c r="BI80" s="366"/>
      <c r="BJ80" s="366"/>
      <c r="BK80" s="366"/>
      <c r="BL80" s="366"/>
      <c r="BM80" s="366"/>
      <c r="BN80" s="366"/>
      <c r="BO80" s="367"/>
      <c r="BR80" s="365"/>
      <c r="BS80" s="366"/>
      <c r="BT80" s="366"/>
      <c r="BU80" s="366"/>
      <c r="BV80" s="366"/>
      <c r="BW80" s="366"/>
      <c r="BX80" s="366"/>
      <c r="BY80" s="366"/>
      <c r="BZ80" s="366"/>
      <c r="CA80" s="366"/>
      <c r="CB80" s="367"/>
      <c r="CE80" s="365"/>
      <c r="CF80" s="366"/>
      <c r="CG80" s="366"/>
      <c r="CH80" s="366"/>
      <c r="CI80" s="366"/>
      <c r="CJ80" s="366"/>
      <c r="CK80" s="366"/>
      <c r="CL80" s="366"/>
      <c r="CM80" s="366"/>
      <c r="CN80" s="366"/>
      <c r="CO80" s="367"/>
      <c r="CR80" s="365"/>
      <c r="CS80" s="366"/>
      <c r="CT80" s="366"/>
      <c r="CU80" s="366"/>
      <c r="CV80" s="366"/>
      <c r="CW80" s="366"/>
      <c r="CX80" s="366"/>
      <c r="CY80" s="366"/>
      <c r="CZ80" s="366"/>
      <c r="DA80" s="366"/>
      <c r="DB80" s="367"/>
      <c r="DE80" s="365"/>
      <c r="DF80" s="366"/>
      <c r="DG80" s="366"/>
      <c r="DH80" s="366"/>
      <c r="DI80" s="366"/>
      <c r="DJ80" s="366"/>
      <c r="DK80" s="366"/>
      <c r="DL80" s="366"/>
      <c r="DM80" s="366"/>
      <c r="DN80" s="366"/>
      <c r="DO80" s="367"/>
      <c r="DR80" s="365"/>
      <c r="DS80" s="366"/>
      <c r="DT80" s="366"/>
      <c r="DU80" s="366"/>
      <c r="DV80" s="366"/>
      <c r="DW80" s="366"/>
      <c r="DX80" s="366"/>
      <c r="DY80" s="366"/>
      <c r="DZ80" s="366"/>
      <c r="EA80" s="366"/>
      <c r="EB80" s="367"/>
    </row>
    <row r="81" spans="2:133" x14ac:dyDescent="0.2">
      <c r="B81" s="409"/>
      <c r="C81" s="399" t="s">
        <v>557</v>
      </c>
      <c r="D81" s="762"/>
      <c r="E81" s="396"/>
      <c r="F81" s="410"/>
      <c r="G81" s="410"/>
      <c r="H81" s="410"/>
      <c r="I81" s="410"/>
      <c r="J81" s="410"/>
      <c r="K81" s="410"/>
      <c r="L81" s="410"/>
      <c r="M81" s="410"/>
      <c r="N81" s="410"/>
      <c r="O81" s="370"/>
      <c r="Q81" s="762"/>
      <c r="R81" s="396"/>
      <c r="S81" s="410"/>
      <c r="T81" s="410"/>
      <c r="U81" s="410"/>
      <c r="V81" s="410"/>
      <c r="W81" s="410"/>
      <c r="X81" s="410"/>
      <c r="Y81" s="410"/>
      <c r="Z81" s="410"/>
      <c r="AA81" s="410"/>
      <c r="AB81" s="370"/>
      <c r="AD81" s="762"/>
      <c r="AE81" s="396"/>
      <c r="AF81" s="410"/>
      <c r="AG81" s="410"/>
      <c r="AH81" s="410"/>
      <c r="AI81" s="410"/>
      <c r="AJ81" s="410"/>
      <c r="AK81" s="410"/>
      <c r="AL81" s="410"/>
      <c r="AM81" s="410"/>
      <c r="AN81" s="410"/>
      <c r="AO81" s="370"/>
      <c r="AQ81" s="762"/>
      <c r="AR81" s="396"/>
      <c r="AS81" s="410"/>
      <c r="AT81" s="410"/>
      <c r="AU81" s="410"/>
      <c r="AV81" s="410"/>
      <c r="AW81" s="410"/>
      <c r="AX81" s="410"/>
      <c r="AY81" s="410"/>
      <c r="AZ81" s="410"/>
      <c r="BA81" s="410"/>
      <c r="BB81" s="370"/>
      <c r="BD81" s="762"/>
      <c r="BE81" s="396"/>
      <c r="BF81" s="410"/>
      <c r="BG81" s="410"/>
      <c r="BH81" s="410"/>
      <c r="BI81" s="410"/>
      <c r="BJ81" s="410"/>
      <c r="BK81" s="410"/>
      <c r="BL81" s="410"/>
      <c r="BM81" s="410"/>
      <c r="BN81" s="410"/>
      <c r="BO81" s="370"/>
      <c r="BQ81" s="762"/>
      <c r="BR81" s="396"/>
      <c r="BS81" s="410"/>
      <c r="BT81" s="410"/>
      <c r="BU81" s="410"/>
      <c r="BV81" s="410"/>
      <c r="BW81" s="410"/>
      <c r="BX81" s="410"/>
      <c r="BY81" s="410"/>
      <c r="BZ81" s="410"/>
      <c r="CA81" s="410"/>
      <c r="CB81" s="370"/>
      <c r="CD81" s="762"/>
      <c r="CE81" s="396"/>
      <c r="CF81" s="410"/>
      <c r="CG81" s="410"/>
      <c r="CH81" s="410"/>
      <c r="CI81" s="410"/>
      <c r="CJ81" s="410"/>
      <c r="CK81" s="410"/>
      <c r="CL81" s="410"/>
      <c r="CM81" s="410"/>
      <c r="CN81" s="410"/>
      <c r="CO81" s="370"/>
      <c r="CQ81" s="762"/>
      <c r="CR81" s="396"/>
      <c r="CS81" s="410"/>
      <c r="CT81" s="410"/>
      <c r="CU81" s="410"/>
      <c r="CV81" s="410"/>
      <c r="CW81" s="410"/>
      <c r="CX81" s="410"/>
      <c r="CY81" s="410"/>
      <c r="CZ81" s="410"/>
      <c r="DA81" s="410"/>
      <c r="DB81" s="370"/>
      <c r="DD81" s="762"/>
      <c r="DE81" s="396"/>
      <c r="DF81" s="410"/>
      <c r="DG81" s="410"/>
      <c r="DH81" s="410"/>
      <c r="DI81" s="410"/>
      <c r="DJ81" s="410"/>
      <c r="DK81" s="410"/>
      <c r="DL81" s="410"/>
      <c r="DM81" s="410"/>
      <c r="DN81" s="410"/>
      <c r="DO81" s="370"/>
      <c r="DQ81" s="762"/>
      <c r="DR81" s="396"/>
      <c r="DS81" s="410"/>
      <c r="DT81" s="410"/>
      <c r="DU81" s="410"/>
      <c r="DV81" s="410"/>
      <c r="DW81" s="410"/>
      <c r="DX81" s="410"/>
      <c r="DY81" s="410"/>
      <c r="DZ81" s="410"/>
      <c r="EA81" s="410"/>
      <c r="EB81" s="370"/>
    </row>
    <row r="82" spans="2:133" x14ac:dyDescent="0.2">
      <c r="B82" s="409"/>
      <c r="C82" s="399" t="s">
        <v>558</v>
      </c>
      <c r="D82" s="762"/>
      <c r="E82" s="398"/>
      <c r="F82" s="411"/>
      <c r="G82" s="411"/>
      <c r="H82" s="411"/>
      <c r="I82" s="411"/>
      <c r="J82" s="411"/>
      <c r="K82" s="411"/>
      <c r="L82" s="411"/>
      <c r="M82" s="411"/>
      <c r="N82" s="411"/>
      <c r="O82" s="400"/>
      <c r="Q82" s="762"/>
      <c r="R82" s="398"/>
      <c r="S82" s="411"/>
      <c r="T82" s="411"/>
      <c r="U82" s="411"/>
      <c r="V82" s="411"/>
      <c r="W82" s="411"/>
      <c r="X82" s="411"/>
      <c r="Y82" s="411"/>
      <c r="Z82" s="411"/>
      <c r="AA82" s="411"/>
      <c r="AB82" s="400"/>
      <c r="AD82" s="762"/>
      <c r="AE82" s="398"/>
      <c r="AF82" s="411"/>
      <c r="AG82" s="411"/>
      <c r="AH82" s="411"/>
      <c r="AI82" s="411"/>
      <c r="AJ82" s="411"/>
      <c r="AK82" s="411"/>
      <c r="AL82" s="411"/>
      <c r="AM82" s="411"/>
      <c r="AN82" s="411"/>
      <c r="AO82" s="400"/>
      <c r="AQ82" s="762"/>
      <c r="AR82" s="398"/>
      <c r="AS82" s="411"/>
      <c r="AT82" s="411"/>
      <c r="AU82" s="411"/>
      <c r="AV82" s="411"/>
      <c r="AW82" s="411"/>
      <c r="AX82" s="411"/>
      <c r="AY82" s="411"/>
      <c r="AZ82" s="411"/>
      <c r="BA82" s="411"/>
      <c r="BB82" s="400"/>
      <c r="BD82" s="762"/>
      <c r="BE82" s="398"/>
      <c r="BF82" s="411"/>
      <c r="BG82" s="411"/>
      <c r="BH82" s="411"/>
      <c r="BI82" s="411"/>
      <c r="BJ82" s="411"/>
      <c r="BK82" s="411"/>
      <c r="BL82" s="411"/>
      <c r="BM82" s="411"/>
      <c r="BN82" s="411"/>
      <c r="BO82" s="400"/>
      <c r="BQ82" s="762"/>
      <c r="BR82" s="398"/>
      <c r="BS82" s="411"/>
      <c r="BT82" s="411"/>
      <c r="BU82" s="411"/>
      <c r="BV82" s="411"/>
      <c r="BW82" s="411"/>
      <c r="BX82" s="411"/>
      <c r="BY82" s="411"/>
      <c r="BZ82" s="411"/>
      <c r="CA82" s="411"/>
      <c r="CB82" s="400"/>
      <c r="CD82" s="762"/>
      <c r="CE82" s="398"/>
      <c r="CF82" s="411"/>
      <c r="CG82" s="411"/>
      <c r="CH82" s="411"/>
      <c r="CI82" s="411"/>
      <c r="CJ82" s="411"/>
      <c r="CK82" s="411"/>
      <c r="CL82" s="411"/>
      <c r="CM82" s="411"/>
      <c r="CN82" s="411"/>
      <c r="CO82" s="400"/>
      <c r="CQ82" s="762"/>
      <c r="CR82" s="398"/>
      <c r="CS82" s="411"/>
      <c r="CT82" s="411"/>
      <c r="CU82" s="411"/>
      <c r="CV82" s="411"/>
      <c r="CW82" s="411"/>
      <c r="CX82" s="411"/>
      <c r="CY82" s="411"/>
      <c r="CZ82" s="411"/>
      <c r="DA82" s="411"/>
      <c r="DB82" s="400"/>
      <c r="DD82" s="762"/>
      <c r="DE82" s="398"/>
      <c r="DF82" s="411"/>
      <c r="DG82" s="411"/>
      <c r="DH82" s="411"/>
      <c r="DI82" s="411"/>
      <c r="DJ82" s="411"/>
      <c r="DK82" s="411"/>
      <c r="DL82" s="411"/>
      <c r="DM82" s="411"/>
      <c r="DN82" s="411"/>
      <c r="DO82" s="400"/>
      <c r="DQ82" s="762"/>
      <c r="DR82" s="398"/>
      <c r="DS82" s="411"/>
      <c r="DT82" s="411"/>
      <c r="DU82" s="411"/>
      <c r="DV82" s="411"/>
      <c r="DW82" s="411"/>
      <c r="DX82" s="411"/>
      <c r="DY82" s="411"/>
      <c r="DZ82" s="411"/>
      <c r="EA82" s="411"/>
      <c r="EB82" s="400"/>
    </row>
    <row r="83" spans="2:133" x14ac:dyDescent="0.2">
      <c r="B83" s="409">
        <v>1</v>
      </c>
      <c r="C83" s="399">
        <f>'Financial Summary &amp; Reporting'!C84</f>
        <v>0</v>
      </c>
      <c r="D83" s="762"/>
      <c r="E83" s="398"/>
      <c r="F83" s="399"/>
      <c r="G83" s="399"/>
      <c r="H83" s="399"/>
      <c r="I83" s="399"/>
      <c r="J83" s="399"/>
      <c r="K83" s="399"/>
      <c r="L83" s="399"/>
      <c r="M83" s="399"/>
      <c r="N83" s="399"/>
      <c r="O83" s="400"/>
      <c r="Q83" s="762"/>
      <c r="R83" s="398"/>
      <c r="S83" s="399"/>
      <c r="T83" s="399"/>
      <c r="U83" s="399"/>
      <c r="V83" s="399"/>
      <c r="W83" s="399"/>
      <c r="X83" s="399"/>
      <c r="Y83" s="399"/>
      <c r="Z83" s="399"/>
      <c r="AA83" s="399"/>
      <c r="AB83" s="400"/>
      <c r="AD83" s="762"/>
      <c r="AE83" s="398"/>
      <c r="AF83" s="399"/>
      <c r="AG83" s="399"/>
      <c r="AH83" s="399"/>
      <c r="AI83" s="399"/>
      <c r="AJ83" s="399"/>
      <c r="AK83" s="399"/>
      <c r="AL83" s="399"/>
      <c r="AM83" s="399"/>
      <c r="AN83" s="399"/>
      <c r="AO83" s="400"/>
      <c r="AQ83" s="762"/>
      <c r="AR83" s="398"/>
      <c r="AS83" s="399"/>
      <c r="AT83" s="399"/>
      <c r="AU83" s="399"/>
      <c r="AV83" s="399"/>
      <c r="AW83" s="399"/>
      <c r="AX83" s="399"/>
      <c r="AY83" s="399"/>
      <c r="AZ83" s="399"/>
      <c r="BA83" s="399"/>
      <c r="BB83" s="400"/>
      <c r="BD83" s="762"/>
      <c r="BE83" s="398"/>
      <c r="BF83" s="399"/>
      <c r="BG83" s="399"/>
      <c r="BH83" s="399"/>
      <c r="BI83" s="399"/>
      <c r="BJ83" s="399"/>
      <c r="BK83" s="399"/>
      <c r="BL83" s="399"/>
      <c r="BM83" s="399"/>
      <c r="BN83" s="399"/>
      <c r="BO83" s="400"/>
      <c r="BQ83" s="762"/>
      <c r="BR83" s="398"/>
      <c r="BS83" s="399"/>
      <c r="BT83" s="399"/>
      <c r="BU83" s="399"/>
      <c r="BV83" s="399"/>
      <c r="BW83" s="399"/>
      <c r="BX83" s="399"/>
      <c r="BY83" s="399"/>
      <c r="BZ83" s="399"/>
      <c r="CA83" s="399"/>
      <c r="CB83" s="400"/>
      <c r="CD83" s="762"/>
      <c r="CE83" s="398"/>
      <c r="CF83" s="399"/>
      <c r="CG83" s="399"/>
      <c r="CH83" s="399"/>
      <c r="CI83" s="399"/>
      <c r="CJ83" s="399"/>
      <c r="CK83" s="399"/>
      <c r="CL83" s="399"/>
      <c r="CM83" s="399"/>
      <c r="CN83" s="399"/>
      <c r="CO83" s="400"/>
      <c r="CQ83" s="762"/>
      <c r="CR83" s="398"/>
      <c r="CS83" s="399"/>
      <c r="CT83" s="399"/>
      <c r="CU83" s="399"/>
      <c r="CV83" s="399"/>
      <c r="CW83" s="399"/>
      <c r="CX83" s="399"/>
      <c r="CY83" s="399"/>
      <c r="CZ83" s="399"/>
      <c r="DA83" s="399"/>
      <c r="DB83" s="400"/>
      <c r="DD83" s="762"/>
      <c r="DE83" s="398"/>
      <c r="DF83" s="399"/>
      <c r="DG83" s="399"/>
      <c r="DH83" s="399"/>
      <c r="DI83" s="399"/>
      <c r="DJ83" s="399"/>
      <c r="DK83" s="399"/>
      <c r="DL83" s="399"/>
      <c r="DM83" s="399"/>
      <c r="DN83" s="399"/>
      <c r="DO83" s="400"/>
      <c r="DQ83" s="762"/>
      <c r="DR83" s="398"/>
      <c r="DS83" s="399"/>
      <c r="DT83" s="399"/>
      <c r="DU83" s="399"/>
      <c r="DV83" s="399"/>
      <c r="DW83" s="399"/>
      <c r="DX83" s="399"/>
      <c r="DY83" s="399"/>
      <c r="DZ83" s="399"/>
      <c r="EA83" s="399"/>
      <c r="EB83" s="400"/>
    </row>
    <row r="84" spans="2:133" x14ac:dyDescent="0.2">
      <c r="B84" s="409">
        <v>2</v>
      </c>
      <c r="C84" s="399">
        <f>'Financial Summary &amp; Reporting'!C85</f>
        <v>0</v>
      </c>
      <c r="D84" s="762"/>
      <c r="E84" s="398"/>
      <c r="F84" s="399"/>
      <c r="G84" s="399"/>
      <c r="H84" s="399"/>
      <c r="I84" s="399"/>
      <c r="J84" s="399"/>
      <c r="K84" s="399"/>
      <c r="L84" s="399"/>
      <c r="M84" s="399"/>
      <c r="N84" s="399"/>
      <c r="O84" s="400"/>
      <c r="Q84" s="762"/>
      <c r="R84" s="398"/>
      <c r="S84" s="399"/>
      <c r="T84" s="399"/>
      <c r="U84" s="399"/>
      <c r="V84" s="399"/>
      <c r="W84" s="399"/>
      <c r="X84" s="399"/>
      <c r="Y84" s="399"/>
      <c r="Z84" s="399"/>
      <c r="AA84" s="399"/>
      <c r="AB84" s="400"/>
      <c r="AD84" s="762"/>
      <c r="AE84" s="398"/>
      <c r="AF84" s="399"/>
      <c r="AG84" s="399"/>
      <c r="AH84" s="399"/>
      <c r="AI84" s="399"/>
      <c r="AJ84" s="399"/>
      <c r="AK84" s="399"/>
      <c r="AL84" s="399"/>
      <c r="AM84" s="399"/>
      <c r="AN84" s="399"/>
      <c r="AO84" s="400"/>
      <c r="AQ84" s="762"/>
      <c r="AR84" s="398"/>
      <c r="AS84" s="399"/>
      <c r="AT84" s="399"/>
      <c r="AU84" s="399"/>
      <c r="AV84" s="399"/>
      <c r="AW84" s="399"/>
      <c r="AX84" s="399"/>
      <c r="AY84" s="399"/>
      <c r="AZ84" s="399"/>
      <c r="BA84" s="399"/>
      <c r="BB84" s="400"/>
      <c r="BD84" s="762"/>
      <c r="BE84" s="398"/>
      <c r="BF84" s="399"/>
      <c r="BG84" s="399"/>
      <c r="BH84" s="399"/>
      <c r="BI84" s="399"/>
      <c r="BJ84" s="399"/>
      <c r="BK84" s="399"/>
      <c r="BL84" s="399"/>
      <c r="BM84" s="399"/>
      <c r="BN84" s="399"/>
      <c r="BO84" s="400"/>
      <c r="BQ84" s="762"/>
      <c r="BR84" s="398"/>
      <c r="BS84" s="399"/>
      <c r="BT84" s="399"/>
      <c r="BU84" s="399"/>
      <c r="BV84" s="399"/>
      <c r="BW84" s="399"/>
      <c r="BX84" s="399"/>
      <c r="BY84" s="399"/>
      <c r="BZ84" s="399"/>
      <c r="CA84" s="399"/>
      <c r="CB84" s="400"/>
      <c r="CD84" s="762"/>
      <c r="CE84" s="398"/>
      <c r="CF84" s="399"/>
      <c r="CG84" s="399"/>
      <c r="CH84" s="399"/>
      <c r="CI84" s="399"/>
      <c r="CJ84" s="399"/>
      <c r="CK84" s="399"/>
      <c r="CL84" s="399"/>
      <c r="CM84" s="399"/>
      <c r="CN84" s="399"/>
      <c r="CO84" s="400"/>
      <c r="CQ84" s="762"/>
      <c r="CR84" s="398"/>
      <c r="CS84" s="399"/>
      <c r="CT84" s="399"/>
      <c r="CU84" s="399"/>
      <c r="CV84" s="399"/>
      <c r="CW84" s="399"/>
      <c r="CX84" s="399"/>
      <c r="CY84" s="399"/>
      <c r="CZ84" s="399"/>
      <c r="DA84" s="399"/>
      <c r="DB84" s="400"/>
      <c r="DD84" s="762"/>
      <c r="DE84" s="398"/>
      <c r="DF84" s="399"/>
      <c r="DG84" s="399"/>
      <c r="DH84" s="399"/>
      <c r="DI84" s="399"/>
      <c r="DJ84" s="399"/>
      <c r="DK84" s="399"/>
      <c r="DL84" s="399"/>
      <c r="DM84" s="399"/>
      <c r="DN84" s="399"/>
      <c r="DO84" s="400"/>
      <c r="DQ84" s="762"/>
      <c r="DR84" s="398"/>
      <c r="DS84" s="399"/>
      <c r="DT84" s="399"/>
      <c r="DU84" s="399"/>
      <c r="DV84" s="399"/>
      <c r="DW84" s="399"/>
      <c r="DX84" s="399"/>
      <c r="DY84" s="399"/>
      <c r="DZ84" s="399"/>
      <c r="EA84" s="399"/>
      <c r="EB84" s="400"/>
    </row>
    <row r="85" spans="2:133" x14ac:dyDescent="0.2">
      <c r="B85" s="409">
        <v>3</v>
      </c>
      <c r="C85" s="399">
        <f>'Financial Summary &amp; Reporting'!C86</f>
        <v>0</v>
      </c>
      <c r="D85" s="762"/>
      <c r="E85" s="398"/>
      <c r="F85" s="399"/>
      <c r="G85" s="399"/>
      <c r="H85" s="399"/>
      <c r="I85" s="399"/>
      <c r="J85" s="399"/>
      <c r="K85" s="399"/>
      <c r="L85" s="399"/>
      <c r="M85" s="399"/>
      <c r="N85" s="399"/>
      <c r="O85" s="400"/>
      <c r="Q85" s="762"/>
      <c r="R85" s="398"/>
      <c r="S85" s="399"/>
      <c r="T85" s="399"/>
      <c r="U85" s="399"/>
      <c r="V85" s="399"/>
      <c r="W85" s="399"/>
      <c r="X85" s="399"/>
      <c r="Y85" s="399"/>
      <c r="Z85" s="399"/>
      <c r="AA85" s="399"/>
      <c r="AB85" s="400"/>
      <c r="AD85" s="762"/>
      <c r="AE85" s="398"/>
      <c r="AF85" s="399"/>
      <c r="AG85" s="399"/>
      <c r="AH85" s="399"/>
      <c r="AI85" s="399"/>
      <c r="AJ85" s="399"/>
      <c r="AK85" s="399"/>
      <c r="AL85" s="399"/>
      <c r="AM85" s="399"/>
      <c r="AN85" s="399"/>
      <c r="AO85" s="400"/>
      <c r="AQ85" s="762"/>
      <c r="AR85" s="398"/>
      <c r="AS85" s="399"/>
      <c r="AT85" s="399"/>
      <c r="AU85" s="399"/>
      <c r="AV85" s="399"/>
      <c r="AW85" s="399"/>
      <c r="AX85" s="399"/>
      <c r="AY85" s="399"/>
      <c r="AZ85" s="399"/>
      <c r="BA85" s="399"/>
      <c r="BB85" s="400"/>
      <c r="BD85" s="762"/>
      <c r="BE85" s="398"/>
      <c r="BF85" s="399"/>
      <c r="BG85" s="399"/>
      <c r="BH85" s="399"/>
      <c r="BI85" s="399"/>
      <c r="BJ85" s="399"/>
      <c r="BK85" s="399"/>
      <c r="BL85" s="399"/>
      <c r="BM85" s="399"/>
      <c r="BN85" s="399"/>
      <c r="BO85" s="400"/>
      <c r="BQ85" s="762"/>
      <c r="BR85" s="398"/>
      <c r="BS85" s="399"/>
      <c r="BT85" s="399"/>
      <c r="BU85" s="399"/>
      <c r="BV85" s="399"/>
      <c r="BW85" s="399"/>
      <c r="BX85" s="399"/>
      <c r="BY85" s="399"/>
      <c r="BZ85" s="399"/>
      <c r="CA85" s="399"/>
      <c r="CB85" s="400"/>
      <c r="CD85" s="762"/>
      <c r="CE85" s="398"/>
      <c r="CF85" s="399"/>
      <c r="CG85" s="399"/>
      <c r="CH85" s="399"/>
      <c r="CI85" s="399"/>
      <c r="CJ85" s="399"/>
      <c r="CK85" s="399"/>
      <c r="CL85" s="399"/>
      <c r="CM85" s="399"/>
      <c r="CN85" s="399"/>
      <c r="CO85" s="400"/>
      <c r="CQ85" s="762"/>
      <c r="CR85" s="398"/>
      <c r="CS85" s="399"/>
      <c r="CT85" s="399"/>
      <c r="CU85" s="399"/>
      <c r="CV85" s="399"/>
      <c r="CW85" s="399"/>
      <c r="CX85" s="399"/>
      <c r="CY85" s="399"/>
      <c r="CZ85" s="399"/>
      <c r="DA85" s="399"/>
      <c r="DB85" s="400"/>
      <c r="DD85" s="762"/>
      <c r="DE85" s="398"/>
      <c r="DF85" s="399"/>
      <c r="DG85" s="399"/>
      <c r="DH85" s="399"/>
      <c r="DI85" s="399"/>
      <c r="DJ85" s="399"/>
      <c r="DK85" s="399"/>
      <c r="DL85" s="399"/>
      <c r="DM85" s="399"/>
      <c r="DN85" s="399"/>
      <c r="DO85" s="400"/>
      <c r="DQ85" s="762"/>
      <c r="DR85" s="398"/>
      <c r="DS85" s="399"/>
      <c r="DT85" s="399"/>
      <c r="DU85" s="399"/>
      <c r="DV85" s="399"/>
      <c r="DW85" s="399"/>
      <c r="DX85" s="399"/>
      <c r="DY85" s="399"/>
      <c r="DZ85" s="399"/>
      <c r="EA85" s="399"/>
      <c r="EB85" s="400"/>
    </row>
    <row r="86" spans="2:133" x14ac:dyDescent="0.2">
      <c r="B86" s="409">
        <v>4</v>
      </c>
      <c r="C86" s="399">
        <f>'Financial Summary &amp; Reporting'!C87</f>
        <v>0</v>
      </c>
      <c r="D86" s="762"/>
      <c r="E86" s="398"/>
      <c r="F86" s="399"/>
      <c r="G86" s="399"/>
      <c r="H86" s="399"/>
      <c r="I86" s="399"/>
      <c r="J86" s="399"/>
      <c r="K86" s="399"/>
      <c r="L86" s="399"/>
      <c r="M86" s="399"/>
      <c r="N86" s="399"/>
      <c r="O86" s="400"/>
      <c r="Q86" s="762"/>
      <c r="R86" s="398"/>
      <c r="S86" s="399"/>
      <c r="T86" s="399"/>
      <c r="U86" s="399"/>
      <c r="V86" s="399"/>
      <c r="W86" s="399"/>
      <c r="X86" s="399"/>
      <c r="Y86" s="399"/>
      <c r="Z86" s="399"/>
      <c r="AA86" s="399"/>
      <c r="AB86" s="400"/>
      <c r="AD86" s="762"/>
      <c r="AE86" s="398"/>
      <c r="AF86" s="399"/>
      <c r="AG86" s="399"/>
      <c r="AH86" s="399"/>
      <c r="AI86" s="399"/>
      <c r="AJ86" s="399"/>
      <c r="AK86" s="399"/>
      <c r="AL86" s="399"/>
      <c r="AM86" s="399"/>
      <c r="AN86" s="399"/>
      <c r="AO86" s="400"/>
      <c r="AQ86" s="762"/>
      <c r="AR86" s="398"/>
      <c r="AS86" s="399"/>
      <c r="AT86" s="399"/>
      <c r="AU86" s="399"/>
      <c r="AV86" s="399"/>
      <c r="AW86" s="399"/>
      <c r="AX86" s="399"/>
      <c r="AY86" s="399"/>
      <c r="AZ86" s="399"/>
      <c r="BA86" s="399"/>
      <c r="BB86" s="400"/>
      <c r="BD86" s="762"/>
      <c r="BE86" s="398"/>
      <c r="BF86" s="399"/>
      <c r="BG86" s="399"/>
      <c r="BH86" s="399"/>
      <c r="BI86" s="399"/>
      <c r="BJ86" s="399"/>
      <c r="BK86" s="399"/>
      <c r="BL86" s="399"/>
      <c r="BM86" s="399"/>
      <c r="BN86" s="399"/>
      <c r="BO86" s="400"/>
      <c r="BQ86" s="762"/>
      <c r="BR86" s="398"/>
      <c r="BS86" s="399"/>
      <c r="BT86" s="399"/>
      <c r="BU86" s="399"/>
      <c r="BV86" s="399"/>
      <c r="BW86" s="399"/>
      <c r="BX86" s="399"/>
      <c r="BY86" s="399"/>
      <c r="BZ86" s="399"/>
      <c r="CA86" s="399"/>
      <c r="CB86" s="400"/>
      <c r="CD86" s="762"/>
      <c r="CE86" s="398"/>
      <c r="CF86" s="399"/>
      <c r="CG86" s="399"/>
      <c r="CH86" s="399"/>
      <c r="CI86" s="399"/>
      <c r="CJ86" s="399"/>
      <c r="CK86" s="399"/>
      <c r="CL86" s="399"/>
      <c r="CM86" s="399"/>
      <c r="CN86" s="399"/>
      <c r="CO86" s="400"/>
      <c r="CQ86" s="762"/>
      <c r="CR86" s="398"/>
      <c r="CS86" s="399"/>
      <c r="CT86" s="399"/>
      <c r="CU86" s="399"/>
      <c r="CV86" s="399"/>
      <c r="CW86" s="399"/>
      <c r="CX86" s="399"/>
      <c r="CY86" s="399"/>
      <c r="CZ86" s="399"/>
      <c r="DA86" s="399"/>
      <c r="DB86" s="400"/>
      <c r="DD86" s="762"/>
      <c r="DE86" s="398"/>
      <c r="DF86" s="399"/>
      <c r="DG86" s="399"/>
      <c r="DH86" s="399"/>
      <c r="DI86" s="399"/>
      <c r="DJ86" s="399"/>
      <c r="DK86" s="399"/>
      <c r="DL86" s="399"/>
      <c r="DM86" s="399"/>
      <c r="DN86" s="399"/>
      <c r="DO86" s="400"/>
      <c r="DQ86" s="762"/>
      <c r="DR86" s="398"/>
      <c r="DS86" s="399"/>
      <c r="DT86" s="399"/>
      <c r="DU86" s="399"/>
      <c r="DV86" s="399"/>
      <c r="DW86" s="399"/>
      <c r="DX86" s="399"/>
      <c r="DY86" s="399"/>
      <c r="DZ86" s="399"/>
      <c r="EA86" s="399"/>
      <c r="EB86" s="400"/>
    </row>
    <row r="87" spans="2:133" x14ac:dyDescent="0.2">
      <c r="B87" s="409">
        <v>5</v>
      </c>
      <c r="C87" s="399">
        <f>'Financial Summary &amp; Reporting'!C88</f>
        <v>0</v>
      </c>
      <c r="D87" s="762"/>
      <c r="E87" s="398"/>
      <c r="F87" s="399"/>
      <c r="G87" s="399"/>
      <c r="H87" s="399"/>
      <c r="I87" s="399"/>
      <c r="J87" s="399"/>
      <c r="K87" s="399"/>
      <c r="L87" s="399"/>
      <c r="M87" s="399"/>
      <c r="N87" s="399"/>
      <c r="O87" s="400"/>
      <c r="Q87" s="762"/>
      <c r="R87" s="398"/>
      <c r="S87" s="399"/>
      <c r="T87" s="399"/>
      <c r="U87" s="399"/>
      <c r="V87" s="399"/>
      <c r="W87" s="399"/>
      <c r="X87" s="399"/>
      <c r="Y87" s="399"/>
      <c r="Z87" s="399"/>
      <c r="AA87" s="399"/>
      <c r="AB87" s="400"/>
      <c r="AD87" s="762"/>
      <c r="AE87" s="398"/>
      <c r="AF87" s="399"/>
      <c r="AG87" s="399"/>
      <c r="AH87" s="399"/>
      <c r="AI87" s="399"/>
      <c r="AJ87" s="399"/>
      <c r="AK87" s="399"/>
      <c r="AL87" s="399"/>
      <c r="AM87" s="399"/>
      <c r="AN87" s="399"/>
      <c r="AO87" s="400"/>
      <c r="AQ87" s="762"/>
      <c r="AR87" s="398"/>
      <c r="AS87" s="399"/>
      <c r="AT87" s="399"/>
      <c r="AU87" s="399"/>
      <c r="AV87" s="399"/>
      <c r="AW87" s="399"/>
      <c r="AX87" s="399"/>
      <c r="AY87" s="399"/>
      <c r="AZ87" s="399"/>
      <c r="BA87" s="399"/>
      <c r="BB87" s="400"/>
      <c r="BD87" s="762"/>
      <c r="BE87" s="398"/>
      <c r="BF87" s="399"/>
      <c r="BG87" s="399"/>
      <c r="BH87" s="399"/>
      <c r="BI87" s="399"/>
      <c r="BJ87" s="399"/>
      <c r="BK87" s="399"/>
      <c r="BL87" s="399"/>
      <c r="BM87" s="399"/>
      <c r="BN87" s="399"/>
      <c r="BO87" s="400"/>
      <c r="BQ87" s="762"/>
      <c r="BR87" s="398"/>
      <c r="BS87" s="399"/>
      <c r="BT87" s="399"/>
      <c r="BU87" s="399"/>
      <c r="BV87" s="399"/>
      <c r="BW87" s="399"/>
      <c r="BX87" s="399"/>
      <c r="BY87" s="399"/>
      <c r="BZ87" s="399"/>
      <c r="CA87" s="399"/>
      <c r="CB87" s="400"/>
      <c r="CD87" s="762"/>
      <c r="CE87" s="398"/>
      <c r="CF87" s="399"/>
      <c r="CG87" s="399"/>
      <c r="CH87" s="399"/>
      <c r="CI87" s="399"/>
      <c r="CJ87" s="399"/>
      <c r="CK87" s="399"/>
      <c r="CL87" s="399"/>
      <c r="CM87" s="399"/>
      <c r="CN87" s="399"/>
      <c r="CO87" s="400"/>
      <c r="CQ87" s="762"/>
      <c r="CR87" s="398"/>
      <c r="CS87" s="399"/>
      <c r="CT87" s="399"/>
      <c r="CU87" s="399"/>
      <c r="CV87" s="399"/>
      <c r="CW87" s="399"/>
      <c r="CX87" s="399"/>
      <c r="CY87" s="399"/>
      <c r="CZ87" s="399"/>
      <c r="DA87" s="399"/>
      <c r="DB87" s="400"/>
      <c r="DD87" s="762"/>
      <c r="DE87" s="398"/>
      <c r="DF87" s="399"/>
      <c r="DG87" s="399"/>
      <c r="DH87" s="399"/>
      <c r="DI87" s="399"/>
      <c r="DJ87" s="399"/>
      <c r="DK87" s="399"/>
      <c r="DL87" s="399"/>
      <c r="DM87" s="399"/>
      <c r="DN87" s="399"/>
      <c r="DO87" s="400"/>
      <c r="DQ87" s="762"/>
      <c r="DR87" s="398"/>
      <c r="DS87" s="399"/>
      <c r="DT87" s="399"/>
      <c r="DU87" s="399"/>
      <c r="DV87" s="399"/>
      <c r="DW87" s="399"/>
      <c r="DX87" s="399"/>
      <c r="DY87" s="399"/>
      <c r="DZ87" s="399"/>
      <c r="EA87" s="399"/>
      <c r="EB87" s="400"/>
    </row>
    <row r="88" spans="2:133" ht="15" customHeight="1" outlineLevel="1" x14ac:dyDescent="0.2">
      <c r="B88" s="409">
        <v>6</v>
      </c>
      <c r="C88" s="399">
        <f>'Financial Summary &amp; Reporting'!C89</f>
        <v>0</v>
      </c>
      <c r="D88" s="762"/>
      <c r="E88" s="398"/>
      <c r="F88" s="399"/>
      <c r="G88" s="399"/>
      <c r="H88" s="399"/>
      <c r="I88" s="399"/>
      <c r="J88" s="399"/>
      <c r="K88" s="399"/>
      <c r="L88" s="399"/>
      <c r="M88" s="399"/>
      <c r="N88" s="399"/>
      <c r="O88" s="400"/>
      <c r="Q88" s="762"/>
      <c r="R88" s="398"/>
      <c r="S88" s="399"/>
      <c r="T88" s="399"/>
      <c r="U88" s="399"/>
      <c r="V88" s="399"/>
      <c r="W88" s="399"/>
      <c r="X88" s="399"/>
      <c r="Y88" s="399"/>
      <c r="Z88" s="399"/>
      <c r="AA88" s="399"/>
      <c r="AB88" s="400"/>
      <c r="AD88" s="762"/>
      <c r="AE88" s="398"/>
      <c r="AF88" s="399"/>
      <c r="AG88" s="399"/>
      <c r="AH88" s="399"/>
      <c r="AI88" s="399"/>
      <c r="AJ88" s="399"/>
      <c r="AK88" s="399"/>
      <c r="AL88" s="399"/>
      <c r="AM88" s="399"/>
      <c r="AN88" s="399"/>
      <c r="AO88" s="400"/>
      <c r="AQ88" s="762"/>
      <c r="AR88" s="398"/>
      <c r="AS88" s="399"/>
      <c r="AT88" s="399"/>
      <c r="AU88" s="399"/>
      <c r="AV88" s="399"/>
      <c r="AW88" s="399"/>
      <c r="AX88" s="399"/>
      <c r="AY88" s="399"/>
      <c r="AZ88" s="399"/>
      <c r="BA88" s="399"/>
      <c r="BB88" s="400"/>
      <c r="BD88" s="762"/>
      <c r="BE88" s="398"/>
      <c r="BF88" s="399"/>
      <c r="BG88" s="399"/>
      <c r="BH88" s="399"/>
      <c r="BI88" s="399"/>
      <c r="BJ88" s="399"/>
      <c r="BK88" s="399"/>
      <c r="BL88" s="399"/>
      <c r="BM88" s="399"/>
      <c r="BN88" s="399"/>
      <c r="BO88" s="400"/>
      <c r="BQ88" s="762"/>
      <c r="BR88" s="398"/>
      <c r="BS88" s="399"/>
      <c r="BT88" s="399"/>
      <c r="BU88" s="399"/>
      <c r="BV88" s="399"/>
      <c r="BW88" s="399"/>
      <c r="BX88" s="399"/>
      <c r="BY88" s="399"/>
      <c r="BZ88" s="399"/>
      <c r="CA88" s="399"/>
      <c r="CB88" s="400"/>
      <c r="CD88" s="762"/>
      <c r="CE88" s="398"/>
      <c r="CF88" s="399"/>
      <c r="CG88" s="399"/>
      <c r="CH88" s="399"/>
      <c r="CI88" s="399"/>
      <c r="CJ88" s="399"/>
      <c r="CK88" s="399"/>
      <c r="CL88" s="399"/>
      <c r="CM88" s="399"/>
      <c r="CN88" s="399"/>
      <c r="CO88" s="400"/>
      <c r="CQ88" s="762"/>
      <c r="CR88" s="398"/>
      <c r="CS88" s="399"/>
      <c r="CT88" s="399"/>
      <c r="CU88" s="399"/>
      <c r="CV88" s="399"/>
      <c r="CW88" s="399"/>
      <c r="CX88" s="399"/>
      <c r="CY88" s="399"/>
      <c r="CZ88" s="399"/>
      <c r="DA88" s="399"/>
      <c r="DB88" s="400"/>
      <c r="DD88" s="762"/>
      <c r="DE88" s="398"/>
      <c r="DF88" s="399"/>
      <c r="DG88" s="399"/>
      <c r="DH88" s="399"/>
      <c r="DI88" s="399"/>
      <c r="DJ88" s="399"/>
      <c r="DK88" s="399"/>
      <c r="DL88" s="399"/>
      <c r="DM88" s="399"/>
      <c r="DN88" s="399"/>
      <c r="DO88" s="400"/>
      <c r="DQ88" s="762"/>
      <c r="DR88" s="398"/>
      <c r="DS88" s="399"/>
      <c r="DT88" s="399"/>
      <c r="DU88" s="399"/>
      <c r="DV88" s="399"/>
      <c r="DW88" s="399"/>
      <c r="DX88" s="399"/>
      <c r="DY88" s="399"/>
      <c r="DZ88" s="399"/>
      <c r="EA88" s="399"/>
      <c r="EB88" s="400"/>
    </row>
    <row r="89" spans="2:133" ht="15" customHeight="1" outlineLevel="1" x14ac:dyDescent="0.2">
      <c r="B89" s="409">
        <v>7</v>
      </c>
      <c r="C89" s="399">
        <f>'Financial Summary &amp; Reporting'!C90</f>
        <v>0</v>
      </c>
      <c r="D89" s="762"/>
      <c r="E89" s="398"/>
      <c r="F89" s="399"/>
      <c r="G89" s="399"/>
      <c r="H89" s="399"/>
      <c r="I89" s="399"/>
      <c r="J89" s="399"/>
      <c r="K89" s="399"/>
      <c r="L89" s="399"/>
      <c r="M89" s="399"/>
      <c r="N89" s="399"/>
      <c r="O89" s="400"/>
      <c r="Q89" s="762"/>
      <c r="R89" s="398"/>
      <c r="S89" s="399"/>
      <c r="T89" s="399"/>
      <c r="U89" s="399"/>
      <c r="V89" s="399"/>
      <c r="W89" s="399"/>
      <c r="X89" s="399"/>
      <c r="Y89" s="399"/>
      <c r="Z89" s="399"/>
      <c r="AA89" s="399"/>
      <c r="AB89" s="400"/>
      <c r="AD89" s="762"/>
      <c r="AE89" s="398"/>
      <c r="AF89" s="399"/>
      <c r="AG89" s="399"/>
      <c r="AH89" s="399"/>
      <c r="AI89" s="399"/>
      <c r="AJ89" s="399"/>
      <c r="AK89" s="399"/>
      <c r="AL89" s="399"/>
      <c r="AM89" s="399"/>
      <c r="AN89" s="399"/>
      <c r="AO89" s="400"/>
      <c r="AQ89" s="762"/>
      <c r="AR89" s="398"/>
      <c r="AS89" s="399"/>
      <c r="AT89" s="399"/>
      <c r="AU89" s="399"/>
      <c r="AV89" s="399"/>
      <c r="AW89" s="399"/>
      <c r="AX89" s="399"/>
      <c r="AY89" s="399"/>
      <c r="AZ89" s="399"/>
      <c r="BA89" s="399"/>
      <c r="BB89" s="400"/>
      <c r="BD89" s="762"/>
      <c r="BE89" s="398"/>
      <c r="BF89" s="399"/>
      <c r="BG89" s="399"/>
      <c r="BH89" s="399"/>
      <c r="BI89" s="399"/>
      <c r="BJ89" s="399"/>
      <c r="BK89" s="399"/>
      <c r="BL89" s="399"/>
      <c r="BM89" s="399"/>
      <c r="BN89" s="399"/>
      <c r="BO89" s="400"/>
      <c r="BQ89" s="762"/>
      <c r="BR89" s="398"/>
      <c r="BS89" s="399"/>
      <c r="BT89" s="399"/>
      <c r="BU89" s="399"/>
      <c r="BV89" s="399"/>
      <c r="BW89" s="399"/>
      <c r="BX89" s="399"/>
      <c r="BY89" s="399"/>
      <c r="BZ89" s="399"/>
      <c r="CA89" s="399"/>
      <c r="CB89" s="400"/>
      <c r="CD89" s="762"/>
      <c r="CE89" s="398"/>
      <c r="CF89" s="399"/>
      <c r="CG89" s="399"/>
      <c r="CH89" s="399"/>
      <c r="CI89" s="399"/>
      <c r="CJ89" s="399"/>
      <c r="CK89" s="399"/>
      <c r="CL89" s="399"/>
      <c r="CM89" s="399"/>
      <c r="CN89" s="399"/>
      <c r="CO89" s="400"/>
      <c r="CQ89" s="762"/>
      <c r="CR89" s="398"/>
      <c r="CS89" s="399"/>
      <c r="CT89" s="399"/>
      <c r="CU89" s="399"/>
      <c r="CV89" s="399"/>
      <c r="CW89" s="399"/>
      <c r="CX89" s="399"/>
      <c r="CY89" s="399"/>
      <c r="CZ89" s="399"/>
      <c r="DA89" s="399"/>
      <c r="DB89" s="400"/>
      <c r="DD89" s="762"/>
      <c r="DE89" s="398"/>
      <c r="DF89" s="399"/>
      <c r="DG89" s="399"/>
      <c r="DH89" s="399"/>
      <c r="DI89" s="399"/>
      <c r="DJ89" s="399"/>
      <c r="DK89" s="399"/>
      <c r="DL89" s="399"/>
      <c r="DM89" s="399"/>
      <c r="DN89" s="399"/>
      <c r="DO89" s="400"/>
      <c r="DQ89" s="762"/>
      <c r="DR89" s="398"/>
      <c r="DS89" s="399"/>
      <c r="DT89" s="399"/>
      <c r="DU89" s="399"/>
      <c r="DV89" s="399"/>
      <c r="DW89" s="399"/>
      <c r="DX89" s="399"/>
      <c r="DY89" s="399"/>
      <c r="DZ89" s="399"/>
      <c r="EA89" s="399"/>
      <c r="EB89" s="400"/>
    </row>
    <row r="90" spans="2:133" ht="15" customHeight="1" outlineLevel="1" x14ac:dyDescent="0.2">
      <c r="B90" s="409">
        <v>8</v>
      </c>
      <c r="C90" s="399">
        <f>'Financial Summary &amp; Reporting'!C91</f>
        <v>0</v>
      </c>
      <c r="D90" s="762"/>
      <c r="E90" s="398"/>
      <c r="F90" s="399"/>
      <c r="G90" s="399"/>
      <c r="H90" s="399"/>
      <c r="I90" s="399"/>
      <c r="J90" s="399"/>
      <c r="K90" s="399"/>
      <c r="L90" s="399"/>
      <c r="M90" s="399"/>
      <c r="N90" s="399"/>
      <c r="O90" s="400"/>
      <c r="Q90" s="762"/>
      <c r="R90" s="398"/>
      <c r="S90" s="399"/>
      <c r="T90" s="399"/>
      <c r="U90" s="399"/>
      <c r="V90" s="399"/>
      <c r="W90" s="399"/>
      <c r="X90" s="399"/>
      <c r="Y90" s="399"/>
      <c r="Z90" s="399"/>
      <c r="AA90" s="399"/>
      <c r="AB90" s="400"/>
      <c r="AD90" s="762"/>
      <c r="AE90" s="398"/>
      <c r="AF90" s="399"/>
      <c r="AG90" s="399"/>
      <c r="AH90" s="399"/>
      <c r="AI90" s="399"/>
      <c r="AJ90" s="399"/>
      <c r="AK90" s="399"/>
      <c r="AL90" s="399"/>
      <c r="AM90" s="399"/>
      <c r="AN90" s="399"/>
      <c r="AO90" s="400"/>
      <c r="AQ90" s="762"/>
      <c r="AR90" s="398"/>
      <c r="AS90" s="399"/>
      <c r="AT90" s="399"/>
      <c r="AU90" s="399"/>
      <c r="AV90" s="399"/>
      <c r="AW90" s="399"/>
      <c r="AX90" s="399"/>
      <c r="AY90" s="399"/>
      <c r="AZ90" s="399"/>
      <c r="BA90" s="399"/>
      <c r="BB90" s="400"/>
      <c r="BD90" s="762"/>
      <c r="BE90" s="398"/>
      <c r="BF90" s="399"/>
      <c r="BG90" s="399"/>
      <c r="BH90" s="399"/>
      <c r="BI90" s="399"/>
      <c r="BJ90" s="399"/>
      <c r="BK90" s="399"/>
      <c r="BL90" s="399"/>
      <c r="BM90" s="399"/>
      <c r="BN90" s="399"/>
      <c r="BO90" s="400"/>
      <c r="BQ90" s="762"/>
      <c r="BR90" s="398"/>
      <c r="BS90" s="399"/>
      <c r="BT90" s="399"/>
      <c r="BU90" s="399"/>
      <c r="BV90" s="399"/>
      <c r="BW90" s="399"/>
      <c r="BX90" s="399"/>
      <c r="BY90" s="399"/>
      <c r="BZ90" s="399"/>
      <c r="CA90" s="399"/>
      <c r="CB90" s="400"/>
      <c r="CD90" s="762"/>
      <c r="CE90" s="398"/>
      <c r="CF90" s="399"/>
      <c r="CG90" s="399"/>
      <c r="CH90" s="399"/>
      <c r="CI90" s="399"/>
      <c r="CJ90" s="399"/>
      <c r="CK90" s="399"/>
      <c r="CL90" s="399"/>
      <c r="CM90" s="399"/>
      <c r="CN90" s="399"/>
      <c r="CO90" s="400"/>
      <c r="CQ90" s="762"/>
      <c r="CR90" s="398"/>
      <c r="CS90" s="399"/>
      <c r="CT90" s="399"/>
      <c r="CU90" s="399"/>
      <c r="CV90" s="399"/>
      <c r="CW90" s="399"/>
      <c r="CX90" s="399"/>
      <c r="CY90" s="399"/>
      <c r="CZ90" s="399"/>
      <c r="DA90" s="399"/>
      <c r="DB90" s="400"/>
      <c r="DD90" s="762"/>
      <c r="DE90" s="398"/>
      <c r="DF90" s="399"/>
      <c r="DG90" s="399"/>
      <c r="DH90" s="399"/>
      <c r="DI90" s="399"/>
      <c r="DJ90" s="399"/>
      <c r="DK90" s="399"/>
      <c r="DL90" s="399"/>
      <c r="DM90" s="399"/>
      <c r="DN90" s="399"/>
      <c r="DO90" s="400"/>
      <c r="DQ90" s="762"/>
      <c r="DR90" s="398"/>
      <c r="DS90" s="399"/>
      <c r="DT90" s="399"/>
      <c r="DU90" s="399"/>
      <c r="DV90" s="399"/>
      <c r="DW90" s="399"/>
      <c r="DX90" s="399"/>
      <c r="DY90" s="399"/>
      <c r="DZ90" s="399"/>
      <c r="EA90" s="399"/>
      <c r="EB90" s="400"/>
    </row>
    <row r="91" spans="2:133" ht="15" customHeight="1" outlineLevel="1" x14ac:dyDescent="0.2">
      <c r="B91" s="409">
        <v>9</v>
      </c>
      <c r="C91" s="399">
        <f>'Financial Summary &amp; Reporting'!C92</f>
        <v>0</v>
      </c>
      <c r="D91" s="762"/>
      <c r="E91" s="398"/>
      <c r="F91" s="399"/>
      <c r="G91" s="399"/>
      <c r="H91" s="399"/>
      <c r="I91" s="399"/>
      <c r="J91" s="399"/>
      <c r="K91" s="399"/>
      <c r="L91" s="399"/>
      <c r="M91" s="399"/>
      <c r="N91" s="399"/>
      <c r="O91" s="400"/>
      <c r="Q91" s="762"/>
      <c r="R91" s="398"/>
      <c r="S91" s="399"/>
      <c r="T91" s="399"/>
      <c r="U91" s="399"/>
      <c r="V91" s="399"/>
      <c r="W91" s="399"/>
      <c r="X91" s="399"/>
      <c r="Y91" s="399"/>
      <c r="Z91" s="399"/>
      <c r="AA91" s="399"/>
      <c r="AB91" s="400"/>
      <c r="AD91" s="762"/>
      <c r="AE91" s="398"/>
      <c r="AF91" s="399"/>
      <c r="AG91" s="399"/>
      <c r="AH91" s="399"/>
      <c r="AI91" s="399"/>
      <c r="AJ91" s="399"/>
      <c r="AK91" s="399"/>
      <c r="AL91" s="399"/>
      <c r="AM91" s="399"/>
      <c r="AN91" s="399"/>
      <c r="AO91" s="400"/>
      <c r="AQ91" s="762"/>
      <c r="AR91" s="398"/>
      <c r="AS91" s="399"/>
      <c r="AT91" s="399"/>
      <c r="AU91" s="399"/>
      <c r="AV91" s="399"/>
      <c r="AW91" s="399"/>
      <c r="AX91" s="399"/>
      <c r="AY91" s="399"/>
      <c r="AZ91" s="399"/>
      <c r="BA91" s="399"/>
      <c r="BB91" s="400"/>
      <c r="BD91" s="762"/>
      <c r="BE91" s="398"/>
      <c r="BF91" s="399"/>
      <c r="BG91" s="399"/>
      <c r="BH91" s="399"/>
      <c r="BI91" s="399"/>
      <c r="BJ91" s="399"/>
      <c r="BK91" s="399"/>
      <c r="BL91" s="399"/>
      <c r="BM91" s="399"/>
      <c r="BN91" s="399"/>
      <c r="BO91" s="400"/>
      <c r="BQ91" s="762"/>
      <c r="BR91" s="398"/>
      <c r="BS91" s="399"/>
      <c r="BT91" s="399"/>
      <c r="BU91" s="399"/>
      <c r="BV91" s="399"/>
      <c r="BW91" s="399"/>
      <c r="BX91" s="399"/>
      <c r="BY91" s="399"/>
      <c r="BZ91" s="399"/>
      <c r="CA91" s="399"/>
      <c r="CB91" s="400"/>
      <c r="CD91" s="762"/>
      <c r="CE91" s="398"/>
      <c r="CF91" s="399"/>
      <c r="CG91" s="399"/>
      <c r="CH91" s="399"/>
      <c r="CI91" s="399"/>
      <c r="CJ91" s="399"/>
      <c r="CK91" s="399"/>
      <c r="CL91" s="399"/>
      <c r="CM91" s="399"/>
      <c r="CN91" s="399"/>
      <c r="CO91" s="400"/>
      <c r="CQ91" s="762"/>
      <c r="CR91" s="398"/>
      <c r="CS91" s="399"/>
      <c r="CT91" s="399"/>
      <c r="CU91" s="399"/>
      <c r="CV91" s="399"/>
      <c r="CW91" s="399"/>
      <c r="CX91" s="399"/>
      <c r="CY91" s="399"/>
      <c r="CZ91" s="399"/>
      <c r="DA91" s="399"/>
      <c r="DB91" s="400"/>
      <c r="DD91" s="762"/>
      <c r="DE91" s="398"/>
      <c r="DF91" s="399"/>
      <c r="DG91" s="399"/>
      <c r="DH91" s="399"/>
      <c r="DI91" s="399"/>
      <c r="DJ91" s="399"/>
      <c r="DK91" s="399"/>
      <c r="DL91" s="399"/>
      <c r="DM91" s="399"/>
      <c r="DN91" s="399"/>
      <c r="DO91" s="400"/>
      <c r="DQ91" s="762"/>
      <c r="DR91" s="398"/>
      <c r="DS91" s="399"/>
      <c r="DT91" s="399"/>
      <c r="DU91" s="399"/>
      <c r="DV91" s="399"/>
      <c r="DW91" s="399"/>
      <c r="DX91" s="399"/>
      <c r="DY91" s="399"/>
      <c r="DZ91" s="399"/>
      <c r="EA91" s="399"/>
      <c r="EB91" s="400"/>
    </row>
    <row r="92" spans="2:133" ht="15" customHeight="1" outlineLevel="1" x14ac:dyDescent="0.2">
      <c r="B92" s="409">
        <v>10</v>
      </c>
      <c r="C92" s="399">
        <f>'Financial Summary &amp; Reporting'!C93</f>
        <v>0</v>
      </c>
      <c r="D92" s="762"/>
      <c r="E92" s="398"/>
      <c r="F92" s="399"/>
      <c r="G92" s="399"/>
      <c r="H92" s="399"/>
      <c r="I92" s="399"/>
      <c r="J92" s="399"/>
      <c r="K92" s="399"/>
      <c r="L92" s="399"/>
      <c r="M92" s="399"/>
      <c r="N92" s="399"/>
      <c r="O92" s="400"/>
      <c r="Q92" s="762"/>
      <c r="R92" s="398"/>
      <c r="S92" s="399"/>
      <c r="T92" s="399"/>
      <c r="U92" s="399"/>
      <c r="V92" s="399"/>
      <c r="W92" s="399"/>
      <c r="X92" s="399"/>
      <c r="Y92" s="399"/>
      <c r="Z92" s="399"/>
      <c r="AA92" s="399"/>
      <c r="AB92" s="400"/>
      <c r="AD92" s="762"/>
      <c r="AE92" s="398"/>
      <c r="AF92" s="399"/>
      <c r="AG92" s="399"/>
      <c r="AH92" s="399"/>
      <c r="AI92" s="399"/>
      <c r="AJ92" s="399"/>
      <c r="AK92" s="399"/>
      <c r="AL92" s="399"/>
      <c r="AM92" s="399"/>
      <c r="AN92" s="399"/>
      <c r="AO92" s="400"/>
      <c r="AQ92" s="762"/>
      <c r="AR92" s="398"/>
      <c r="AS92" s="399"/>
      <c r="AT92" s="399"/>
      <c r="AU92" s="399"/>
      <c r="AV92" s="399"/>
      <c r="AW92" s="399"/>
      <c r="AX92" s="399"/>
      <c r="AY92" s="399"/>
      <c r="AZ92" s="399"/>
      <c r="BA92" s="399"/>
      <c r="BB92" s="400"/>
      <c r="BD92" s="762"/>
      <c r="BE92" s="398"/>
      <c r="BF92" s="399"/>
      <c r="BG92" s="399"/>
      <c r="BH92" s="399"/>
      <c r="BI92" s="399"/>
      <c r="BJ92" s="399"/>
      <c r="BK92" s="399"/>
      <c r="BL92" s="399"/>
      <c r="BM92" s="399"/>
      <c r="BN92" s="399"/>
      <c r="BO92" s="400"/>
      <c r="BQ92" s="762"/>
      <c r="BR92" s="398"/>
      <c r="BS92" s="399"/>
      <c r="BT92" s="399"/>
      <c r="BU92" s="399"/>
      <c r="BV92" s="399"/>
      <c r="BW92" s="399"/>
      <c r="BX92" s="399"/>
      <c r="BY92" s="399"/>
      <c r="BZ92" s="399"/>
      <c r="CA92" s="399"/>
      <c r="CB92" s="400"/>
      <c r="CD92" s="762"/>
      <c r="CE92" s="398"/>
      <c r="CF92" s="399"/>
      <c r="CG92" s="399"/>
      <c r="CH92" s="399"/>
      <c r="CI92" s="399"/>
      <c r="CJ92" s="399"/>
      <c r="CK92" s="399"/>
      <c r="CL92" s="399"/>
      <c r="CM92" s="399"/>
      <c r="CN92" s="399"/>
      <c r="CO92" s="400"/>
      <c r="CQ92" s="762"/>
      <c r="CR92" s="398"/>
      <c r="CS92" s="399"/>
      <c r="CT92" s="399"/>
      <c r="CU92" s="399"/>
      <c r="CV92" s="399"/>
      <c r="CW92" s="399"/>
      <c r="CX92" s="399"/>
      <c r="CY92" s="399"/>
      <c r="CZ92" s="399"/>
      <c r="DA92" s="399"/>
      <c r="DB92" s="400"/>
      <c r="DD92" s="762"/>
      <c r="DE92" s="398"/>
      <c r="DF92" s="399"/>
      <c r="DG92" s="399"/>
      <c r="DH92" s="399"/>
      <c r="DI92" s="399"/>
      <c r="DJ92" s="399"/>
      <c r="DK92" s="399"/>
      <c r="DL92" s="399"/>
      <c r="DM92" s="399"/>
      <c r="DN92" s="399"/>
      <c r="DO92" s="400"/>
      <c r="DQ92" s="762"/>
      <c r="DR92" s="398"/>
      <c r="DS92" s="399"/>
      <c r="DT92" s="399"/>
      <c r="DU92" s="399"/>
      <c r="DV92" s="399"/>
      <c r="DW92" s="399"/>
      <c r="DX92" s="399"/>
      <c r="DY92" s="399"/>
      <c r="DZ92" s="399"/>
      <c r="EA92" s="399"/>
      <c r="EB92" s="400"/>
    </row>
    <row r="93" spans="2:133" s="375" customFormat="1" x14ac:dyDescent="0.2">
      <c r="B93" s="875" t="s">
        <v>11</v>
      </c>
      <c r="C93" s="875" t="s">
        <v>11</v>
      </c>
      <c r="D93" s="762"/>
      <c r="E93" s="376"/>
      <c r="F93" s="390"/>
      <c r="G93" s="390"/>
      <c r="H93" s="390"/>
      <c r="I93" s="390"/>
      <c r="J93" s="390"/>
      <c r="K93" s="390"/>
      <c r="L93" s="390"/>
      <c r="M93" s="390"/>
      <c r="N93" s="390"/>
      <c r="O93" s="378"/>
      <c r="P93" s="448"/>
      <c r="Q93" s="762"/>
      <c r="R93" s="376"/>
      <c r="S93" s="390"/>
      <c r="T93" s="390"/>
      <c r="U93" s="390"/>
      <c r="V93" s="390"/>
      <c r="W93" s="390"/>
      <c r="X93" s="390"/>
      <c r="Y93" s="390"/>
      <c r="Z93" s="390"/>
      <c r="AA93" s="390"/>
      <c r="AB93" s="378"/>
      <c r="AC93" s="448"/>
      <c r="AD93" s="762"/>
      <c r="AE93" s="376"/>
      <c r="AF93" s="390"/>
      <c r="AG93" s="390"/>
      <c r="AH93" s="390"/>
      <c r="AI93" s="390"/>
      <c r="AJ93" s="390"/>
      <c r="AK93" s="390"/>
      <c r="AL93" s="390"/>
      <c r="AM93" s="390"/>
      <c r="AN93" s="390"/>
      <c r="AO93" s="378"/>
      <c r="AP93" s="448"/>
      <c r="AQ93" s="762"/>
      <c r="AR93" s="376"/>
      <c r="AS93" s="390"/>
      <c r="AT93" s="390"/>
      <c r="AU93" s="390"/>
      <c r="AV93" s="390"/>
      <c r="AW93" s="390"/>
      <c r="AX93" s="390"/>
      <c r="AY93" s="390"/>
      <c r="AZ93" s="390"/>
      <c r="BA93" s="390"/>
      <c r="BB93" s="378"/>
      <c r="BC93" s="448"/>
      <c r="BD93" s="762"/>
      <c r="BE93" s="376"/>
      <c r="BF93" s="390"/>
      <c r="BG93" s="390"/>
      <c r="BH93" s="390"/>
      <c r="BI93" s="390"/>
      <c r="BJ93" s="390"/>
      <c r="BK93" s="390"/>
      <c r="BL93" s="390"/>
      <c r="BM93" s="390"/>
      <c r="BN93" s="390"/>
      <c r="BO93" s="378"/>
      <c r="BP93" s="448"/>
      <c r="BQ93" s="762"/>
      <c r="BR93" s="376"/>
      <c r="BS93" s="390"/>
      <c r="BT93" s="390"/>
      <c r="BU93" s="390"/>
      <c r="BV93" s="390"/>
      <c r="BW93" s="390"/>
      <c r="BX93" s="390"/>
      <c r="BY93" s="390"/>
      <c r="BZ93" s="390"/>
      <c r="CA93" s="390"/>
      <c r="CB93" s="378"/>
      <c r="CC93" s="448"/>
      <c r="CD93" s="762"/>
      <c r="CE93" s="376"/>
      <c r="CF93" s="390"/>
      <c r="CG93" s="390"/>
      <c r="CH93" s="390"/>
      <c r="CI93" s="390"/>
      <c r="CJ93" s="390"/>
      <c r="CK93" s="390"/>
      <c r="CL93" s="390"/>
      <c r="CM93" s="390"/>
      <c r="CN93" s="390"/>
      <c r="CO93" s="378"/>
      <c r="CP93" s="448"/>
      <c r="CQ93" s="762"/>
      <c r="CR93" s="376"/>
      <c r="CS93" s="390"/>
      <c r="CT93" s="390"/>
      <c r="CU93" s="390"/>
      <c r="CV93" s="390"/>
      <c r="CW93" s="390"/>
      <c r="CX93" s="390"/>
      <c r="CY93" s="390"/>
      <c r="CZ93" s="390"/>
      <c r="DA93" s="390"/>
      <c r="DB93" s="378"/>
      <c r="DC93" s="448"/>
      <c r="DD93" s="762"/>
      <c r="DE93" s="376"/>
      <c r="DF93" s="390"/>
      <c r="DG93" s="390"/>
      <c r="DH93" s="390"/>
      <c r="DI93" s="390"/>
      <c r="DJ93" s="390"/>
      <c r="DK93" s="390"/>
      <c r="DL93" s="390"/>
      <c r="DM93" s="390"/>
      <c r="DN93" s="390"/>
      <c r="DO93" s="378"/>
      <c r="DP93" s="448"/>
      <c r="DQ93" s="762"/>
      <c r="DR93" s="376"/>
      <c r="DS93" s="390"/>
      <c r="DT93" s="390"/>
      <c r="DU93" s="390"/>
      <c r="DV93" s="390"/>
      <c r="DW93" s="390"/>
      <c r="DX93" s="390"/>
      <c r="DY93" s="390"/>
      <c r="DZ93" s="390"/>
      <c r="EA93" s="390"/>
      <c r="EB93" s="378"/>
      <c r="EC93" s="448"/>
    </row>
    <row r="94" spans="2:133" x14ac:dyDescent="0.2">
      <c r="B94" s="749" t="s">
        <v>559</v>
      </c>
      <c r="C94" s="763"/>
      <c r="D94" s="762"/>
      <c r="E94" s="398"/>
      <c r="F94" s="411"/>
      <c r="G94" s="399"/>
      <c r="H94" s="399"/>
      <c r="I94" s="399"/>
      <c r="J94" s="399"/>
      <c r="K94" s="399"/>
      <c r="L94" s="399"/>
      <c r="M94" s="399"/>
      <c r="N94" s="399"/>
      <c r="O94" s="373"/>
      <c r="Q94" s="762"/>
      <c r="R94" s="398"/>
      <c r="S94" s="411"/>
      <c r="T94" s="399"/>
      <c r="U94" s="399"/>
      <c r="V94" s="399"/>
      <c r="W94" s="399"/>
      <c r="X94" s="399"/>
      <c r="Y94" s="399"/>
      <c r="Z94" s="399"/>
      <c r="AA94" s="399"/>
      <c r="AB94" s="373"/>
      <c r="AD94" s="762"/>
      <c r="AE94" s="398"/>
      <c r="AF94" s="411"/>
      <c r="AG94" s="399"/>
      <c r="AH94" s="399"/>
      <c r="AI94" s="399"/>
      <c r="AJ94" s="399"/>
      <c r="AK94" s="399"/>
      <c r="AL94" s="399"/>
      <c r="AM94" s="399"/>
      <c r="AN94" s="399"/>
      <c r="AO94" s="373"/>
      <c r="AQ94" s="762"/>
      <c r="AR94" s="398"/>
      <c r="AS94" s="411"/>
      <c r="AT94" s="399"/>
      <c r="AU94" s="399"/>
      <c r="AV94" s="399"/>
      <c r="AW94" s="399"/>
      <c r="AX94" s="399"/>
      <c r="AY94" s="399"/>
      <c r="AZ94" s="399"/>
      <c r="BA94" s="399"/>
      <c r="BB94" s="373"/>
      <c r="BD94" s="762"/>
      <c r="BE94" s="398"/>
      <c r="BF94" s="411"/>
      <c r="BG94" s="399"/>
      <c r="BH94" s="399"/>
      <c r="BI94" s="399"/>
      <c r="BJ94" s="399"/>
      <c r="BK94" s="399"/>
      <c r="BL94" s="399"/>
      <c r="BM94" s="399"/>
      <c r="BN94" s="399"/>
      <c r="BO94" s="373"/>
      <c r="BQ94" s="762"/>
      <c r="BR94" s="398"/>
      <c r="BS94" s="411"/>
      <c r="BT94" s="399"/>
      <c r="BU94" s="399"/>
      <c r="BV94" s="399"/>
      <c r="BW94" s="399"/>
      <c r="BX94" s="399"/>
      <c r="BY94" s="399"/>
      <c r="BZ94" s="399"/>
      <c r="CA94" s="399"/>
      <c r="CB94" s="373"/>
      <c r="CD94" s="762"/>
      <c r="CE94" s="398"/>
      <c r="CF94" s="411"/>
      <c r="CG94" s="399"/>
      <c r="CH94" s="399"/>
      <c r="CI94" s="399"/>
      <c r="CJ94" s="399"/>
      <c r="CK94" s="399"/>
      <c r="CL94" s="399"/>
      <c r="CM94" s="399"/>
      <c r="CN94" s="399"/>
      <c r="CO94" s="373"/>
      <c r="CQ94" s="762"/>
      <c r="CR94" s="398"/>
      <c r="CS94" s="411"/>
      <c r="CT94" s="399"/>
      <c r="CU94" s="399"/>
      <c r="CV94" s="399"/>
      <c r="CW94" s="399"/>
      <c r="CX94" s="399"/>
      <c r="CY94" s="399"/>
      <c r="CZ94" s="399"/>
      <c r="DA94" s="399"/>
      <c r="DB94" s="373"/>
      <c r="DD94" s="762"/>
      <c r="DE94" s="398"/>
      <c r="DF94" s="411"/>
      <c r="DG94" s="399"/>
      <c r="DH94" s="399"/>
      <c r="DI94" s="399"/>
      <c r="DJ94" s="399"/>
      <c r="DK94" s="399"/>
      <c r="DL94" s="399"/>
      <c r="DM94" s="399"/>
      <c r="DN94" s="399"/>
      <c r="DO94" s="373"/>
      <c r="DQ94" s="762"/>
      <c r="DR94" s="398"/>
      <c r="DS94" s="411"/>
      <c r="DT94" s="399"/>
      <c r="DU94" s="399"/>
      <c r="DV94" s="399"/>
      <c r="DW94" s="399"/>
      <c r="DX94" s="399"/>
      <c r="DY94" s="399"/>
      <c r="DZ94" s="399"/>
      <c r="EA94" s="399"/>
      <c r="EB94" s="373"/>
    </row>
    <row r="95" spans="2:133" x14ac:dyDescent="0.2">
      <c r="B95" s="748" t="s">
        <v>431</v>
      </c>
      <c r="C95" s="462"/>
      <c r="E95" s="412"/>
      <c r="F95" s="413"/>
      <c r="G95" s="413"/>
      <c r="H95" s="413"/>
      <c r="I95" s="413"/>
      <c r="J95" s="413"/>
      <c r="K95" s="413"/>
      <c r="L95" s="413"/>
      <c r="M95" s="413"/>
      <c r="N95" s="413"/>
      <c r="O95" s="373"/>
      <c r="R95" s="412"/>
      <c r="S95" s="413"/>
      <c r="T95" s="413"/>
      <c r="U95" s="413"/>
      <c r="V95" s="413"/>
      <c r="W95" s="413"/>
      <c r="X95" s="413"/>
      <c r="Y95" s="413"/>
      <c r="Z95" s="413"/>
      <c r="AA95" s="413"/>
      <c r="AB95" s="373"/>
      <c r="AE95" s="412"/>
      <c r="AF95" s="413"/>
      <c r="AG95" s="413"/>
      <c r="AH95" s="413"/>
      <c r="AI95" s="413"/>
      <c r="AJ95" s="413"/>
      <c r="AK95" s="413"/>
      <c r="AL95" s="413"/>
      <c r="AM95" s="413"/>
      <c r="AN95" s="413"/>
      <c r="AO95" s="373"/>
      <c r="AR95" s="412"/>
      <c r="AS95" s="413"/>
      <c r="AT95" s="413"/>
      <c r="AU95" s="413"/>
      <c r="AV95" s="413"/>
      <c r="AW95" s="413"/>
      <c r="AX95" s="413"/>
      <c r="AY95" s="413"/>
      <c r="AZ95" s="413"/>
      <c r="BA95" s="413"/>
      <c r="BB95" s="373"/>
      <c r="BE95" s="412"/>
      <c r="BF95" s="413"/>
      <c r="BG95" s="413"/>
      <c r="BH95" s="413"/>
      <c r="BI95" s="413"/>
      <c r="BJ95" s="413"/>
      <c r="BK95" s="413"/>
      <c r="BL95" s="413"/>
      <c r="BM95" s="413"/>
      <c r="BN95" s="413"/>
      <c r="BO95" s="373"/>
      <c r="BR95" s="412"/>
      <c r="BS95" s="413"/>
      <c r="BT95" s="413"/>
      <c r="BU95" s="413"/>
      <c r="BV95" s="413"/>
      <c r="BW95" s="413"/>
      <c r="BX95" s="413"/>
      <c r="BY95" s="413"/>
      <c r="BZ95" s="413"/>
      <c r="CA95" s="413"/>
      <c r="CB95" s="373"/>
      <c r="CE95" s="412"/>
      <c r="CF95" s="413"/>
      <c r="CG95" s="413"/>
      <c r="CH95" s="413"/>
      <c r="CI95" s="413"/>
      <c r="CJ95" s="413"/>
      <c r="CK95" s="413"/>
      <c r="CL95" s="413"/>
      <c r="CM95" s="413"/>
      <c r="CN95" s="413"/>
      <c r="CO95" s="373"/>
      <c r="CR95" s="412"/>
      <c r="CS95" s="413"/>
      <c r="CT95" s="413"/>
      <c r="CU95" s="413"/>
      <c r="CV95" s="413"/>
      <c r="CW95" s="413"/>
      <c r="CX95" s="413"/>
      <c r="CY95" s="413"/>
      <c r="CZ95" s="413"/>
      <c r="DA95" s="413"/>
      <c r="DB95" s="373"/>
      <c r="DE95" s="412"/>
      <c r="DF95" s="413"/>
      <c r="DG95" s="413"/>
      <c r="DH95" s="413"/>
      <c r="DI95" s="413"/>
      <c r="DJ95" s="413"/>
      <c r="DK95" s="413"/>
      <c r="DL95" s="413"/>
      <c r="DM95" s="413"/>
      <c r="DN95" s="413"/>
      <c r="DO95" s="373"/>
      <c r="DR95" s="412"/>
      <c r="DS95" s="413"/>
      <c r="DT95" s="413"/>
      <c r="DU95" s="413"/>
      <c r="DV95" s="413"/>
      <c r="DW95" s="413"/>
      <c r="DX95" s="413"/>
      <c r="DY95" s="413"/>
      <c r="DZ95" s="413"/>
      <c r="EA95" s="413"/>
      <c r="EB95" s="373"/>
    </row>
    <row r="96" spans="2:133" x14ac:dyDescent="0.2">
      <c r="B96" s="747" t="s">
        <v>39</v>
      </c>
      <c r="C96" s="747"/>
      <c r="E96" s="414"/>
      <c r="F96" s="415"/>
      <c r="G96" s="415"/>
      <c r="H96" s="415"/>
      <c r="I96" s="415"/>
      <c r="J96" s="415"/>
      <c r="K96" s="415"/>
      <c r="L96" s="415"/>
      <c r="M96" s="415"/>
      <c r="N96" s="415"/>
      <c r="O96" s="416"/>
      <c r="R96" s="414"/>
      <c r="S96" s="415"/>
      <c r="T96" s="415"/>
      <c r="U96" s="415"/>
      <c r="V96" s="415"/>
      <c r="W96" s="415"/>
      <c r="X96" s="415"/>
      <c r="Y96" s="415"/>
      <c r="Z96" s="415"/>
      <c r="AA96" s="415"/>
      <c r="AB96" s="416"/>
      <c r="AE96" s="414"/>
      <c r="AF96" s="415"/>
      <c r="AG96" s="415"/>
      <c r="AH96" s="415"/>
      <c r="AI96" s="415"/>
      <c r="AJ96" s="415"/>
      <c r="AK96" s="415"/>
      <c r="AL96" s="415"/>
      <c r="AM96" s="415"/>
      <c r="AN96" s="415"/>
      <c r="AO96" s="416"/>
      <c r="AR96" s="414"/>
      <c r="AS96" s="415"/>
      <c r="AT96" s="415"/>
      <c r="AU96" s="415"/>
      <c r="AV96" s="415"/>
      <c r="AW96" s="415"/>
      <c r="AX96" s="415"/>
      <c r="AY96" s="415"/>
      <c r="AZ96" s="415"/>
      <c r="BA96" s="415"/>
      <c r="BB96" s="416"/>
      <c r="BE96" s="414"/>
      <c r="BF96" s="415"/>
      <c r="BG96" s="415"/>
      <c r="BH96" s="415"/>
      <c r="BI96" s="415"/>
      <c r="BJ96" s="415"/>
      <c r="BK96" s="415"/>
      <c r="BL96" s="415"/>
      <c r="BM96" s="415"/>
      <c r="BN96" s="415"/>
      <c r="BO96" s="416"/>
      <c r="BR96" s="414"/>
      <c r="BS96" s="415"/>
      <c r="BT96" s="415"/>
      <c r="BU96" s="415"/>
      <c r="BV96" s="415"/>
      <c r="BW96" s="415"/>
      <c r="BX96" s="415"/>
      <c r="BY96" s="415"/>
      <c r="BZ96" s="415"/>
      <c r="CA96" s="415"/>
      <c r="CB96" s="416"/>
      <c r="CE96" s="414"/>
      <c r="CF96" s="415"/>
      <c r="CG96" s="415"/>
      <c r="CH96" s="415"/>
      <c r="CI96" s="415"/>
      <c r="CJ96" s="415"/>
      <c r="CK96" s="415"/>
      <c r="CL96" s="415"/>
      <c r="CM96" s="415"/>
      <c r="CN96" s="415"/>
      <c r="CO96" s="416"/>
      <c r="CR96" s="414"/>
      <c r="CS96" s="415"/>
      <c r="CT96" s="415"/>
      <c r="CU96" s="415"/>
      <c r="CV96" s="415"/>
      <c r="CW96" s="415"/>
      <c r="CX96" s="415"/>
      <c r="CY96" s="415"/>
      <c r="CZ96" s="415"/>
      <c r="DA96" s="415"/>
      <c r="DB96" s="416"/>
      <c r="DE96" s="414"/>
      <c r="DF96" s="415"/>
      <c r="DG96" s="415"/>
      <c r="DH96" s="415"/>
      <c r="DI96" s="415"/>
      <c r="DJ96" s="415"/>
      <c r="DK96" s="415"/>
      <c r="DL96" s="415"/>
      <c r="DM96" s="415"/>
      <c r="DN96" s="415"/>
      <c r="DO96" s="416"/>
      <c r="DR96" s="414"/>
      <c r="DS96" s="415"/>
      <c r="DT96" s="415"/>
      <c r="DU96" s="415"/>
      <c r="DV96" s="415"/>
      <c r="DW96" s="415"/>
      <c r="DX96" s="415"/>
      <c r="DY96" s="415"/>
      <c r="DZ96" s="415"/>
      <c r="EA96" s="415"/>
      <c r="EB96" s="416"/>
    </row>
    <row r="97" spans="1:133" x14ac:dyDescent="0.2">
      <c r="B97" s="748" t="s">
        <v>252</v>
      </c>
      <c r="E97" s="417"/>
      <c r="F97" s="418"/>
      <c r="G97" s="418"/>
      <c r="H97" s="418"/>
      <c r="I97" s="418"/>
      <c r="J97" s="418"/>
      <c r="K97" s="418"/>
      <c r="L97" s="418"/>
      <c r="M97" s="418"/>
      <c r="N97" s="418"/>
      <c r="O97" s="419"/>
      <c r="R97" s="417"/>
      <c r="S97" s="418"/>
      <c r="T97" s="418"/>
      <c r="U97" s="418"/>
      <c r="V97" s="418"/>
      <c r="W97" s="418"/>
      <c r="X97" s="418"/>
      <c r="Y97" s="418"/>
      <c r="Z97" s="418"/>
      <c r="AA97" s="418"/>
      <c r="AB97" s="419"/>
      <c r="AE97" s="417"/>
      <c r="AF97" s="418"/>
      <c r="AG97" s="418"/>
      <c r="AH97" s="418"/>
      <c r="AI97" s="418"/>
      <c r="AJ97" s="418"/>
      <c r="AK97" s="418"/>
      <c r="AL97" s="418"/>
      <c r="AM97" s="418"/>
      <c r="AN97" s="418"/>
      <c r="AO97" s="419"/>
      <c r="AR97" s="417"/>
      <c r="AS97" s="418"/>
      <c r="AT97" s="418"/>
      <c r="AU97" s="418"/>
      <c r="AV97" s="418"/>
      <c r="AW97" s="418"/>
      <c r="AX97" s="418"/>
      <c r="AY97" s="418"/>
      <c r="AZ97" s="418"/>
      <c r="BA97" s="418"/>
      <c r="BB97" s="419"/>
      <c r="BE97" s="417"/>
      <c r="BF97" s="418"/>
      <c r="BG97" s="418"/>
      <c r="BH97" s="418"/>
      <c r="BI97" s="418"/>
      <c r="BJ97" s="418"/>
      <c r="BK97" s="418"/>
      <c r="BL97" s="418"/>
      <c r="BM97" s="418"/>
      <c r="BN97" s="418"/>
      <c r="BO97" s="419"/>
      <c r="BR97" s="417"/>
      <c r="BS97" s="418"/>
      <c r="BT97" s="418"/>
      <c r="BU97" s="418"/>
      <c r="BV97" s="418"/>
      <c r="BW97" s="418"/>
      <c r="BX97" s="418"/>
      <c r="BY97" s="418"/>
      <c r="BZ97" s="418"/>
      <c r="CA97" s="418"/>
      <c r="CB97" s="419"/>
      <c r="CE97" s="417"/>
      <c r="CF97" s="418"/>
      <c r="CG97" s="418"/>
      <c r="CH97" s="418"/>
      <c r="CI97" s="418"/>
      <c r="CJ97" s="418"/>
      <c r="CK97" s="418"/>
      <c r="CL97" s="418"/>
      <c r="CM97" s="418"/>
      <c r="CN97" s="418"/>
      <c r="CO97" s="419"/>
      <c r="CR97" s="417"/>
      <c r="CS97" s="418"/>
      <c r="CT97" s="418"/>
      <c r="CU97" s="418"/>
      <c r="CV97" s="418"/>
      <c r="CW97" s="418"/>
      <c r="CX97" s="418"/>
      <c r="CY97" s="418"/>
      <c r="CZ97" s="418"/>
      <c r="DA97" s="418"/>
      <c r="DB97" s="419"/>
      <c r="DE97" s="417"/>
      <c r="DF97" s="418"/>
      <c r="DG97" s="418"/>
      <c r="DH97" s="418"/>
      <c r="DI97" s="418"/>
      <c r="DJ97" s="418"/>
      <c r="DK97" s="418"/>
      <c r="DL97" s="418"/>
      <c r="DM97" s="418"/>
      <c r="DN97" s="418"/>
      <c r="DO97" s="419"/>
      <c r="DR97" s="417"/>
      <c r="DS97" s="418"/>
      <c r="DT97" s="418"/>
      <c r="DU97" s="418"/>
      <c r="DV97" s="418"/>
      <c r="DW97" s="418"/>
      <c r="DX97" s="418"/>
      <c r="DY97" s="418"/>
      <c r="DZ97" s="418"/>
      <c r="EA97" s="418"/>
      <c r="EB97" s="419"/>
    </row>
    <row r="98" spans="1:133" x14ac:dyDescent="0.2">
      <c r="B98" s="748"/>
      <c r="E98" s="417"/>
      <c r="F98" s="418"/>
      <c r="G98" s="418"/>
      <c r="H98" s="418"/>
      <c r="I98" s="418"/>
      <c r="J98" s="418"/>
      <c r="K98" s="418"/>
      <c r="L98" s="418"/>
      <c r="M98" s="418"/>
      <c r="N98" s="418"/>
      <c r="O98" s="419"/>
      <c r="R98" s="417"/>
      <c r="S98" s="418"/>
      <c r="T98" s="418"/>
      <c r="U98" s="418"/>
      <c r="V98" s="418"/>
      <c r="W98" s="418"/>
      <c r="X98" s="418"/>
      <c r="Y98" s="418"/>
      <c r="Z98" s="418"/>
      <c r="AA98" s="418"/>
      <c r="AB98" s="419"/>
      <c r="AE98" s="417"/>
      <c r="AF98" s="418"/>
      <c r="AG98" s="418"/>
      <c r="AH98" s="418"/>
      <c r="AI98" s="418"/>
      <c r="AJ98" s="418"/>
      <c r="AK98" s="418"/>
      <c r="AL98" s="418"/>
      <c r="AM98" s="418"/>
      <c r="AN98" s="418"/>
      <c r="AO98" s="419"/>
      <c r="AR98" s="417"/>
      <c r="AS98" s="418"/>
      <c r="AT98" s="418"/>
      <c r="AU98" s="418"/>
      <c r="AV98" s="418"/>
      <c r="AW98" s="418"/>
      <c r="AX98" s="418"/>
      <c r="AY98" s="418"/>
      <c r="AZ98" s="418"/>
      <c r="BA98" s="418"/>
      <c r="BB98" s="419"/>
      <c r="BE98" s="417"/>
      <c r="BF98" s="418"/>
      <c r="BG98" s="418"/>
      <c r="BH98" s="418"/>
      <c r="BI98" s="418"/>
      <c r="BJ98" s="418"/>
      <c r="BK98" s="418"/>
      <c r="BL98" s="418"/>
      <c r="BM98" s="418"/>
      <c r="BN98" s="418"/>
      <c r="BO98" s="419"/>
      <c r="BR98" s="417"/>
      <c r="BS98" s="418"/>
      <c r="BT98" s="418"/>
      <c r="BU98" s="418"/>
      <c r="BV98" s="418"/>
      <c r="BW98" s="418"/>
      <c r="BX98" s="418"/>
      <c r="BY98" s="418"/>
      <c r="BZ98" s="418"/>
      <c r="CA98" s="418"/>
      <c r="CB98" s="419"/>
      <c r="CE98" s="417"/>
      <c r="CF98" s="418"/>
      <c r="CG98" s="418"/>
      <c r="CH98" s="418"/>
      <c r="CI98" s="418"/>
      <c r="CJ98" s="418"/>
      <c r="CK98" s="418"/>
      <c r="CL98" s="418"/>
      <c r="CM98" s="418"/>
      <c r="CN98" s="418"/>
      <c r="CO98" s="419"/>
      <c r="CR98" s="417"/>
      <c r="CS98" s="418"/>
      <c r="CT98" s="418"/>
      <c r="CU98" s="418"/>
      <c r="CV98" s="418"/>
      <c r="CW98" s="418"/>
      <c r="CX98" s="418"/>
      <c r="CY98" s="418"/>
      <c r="CZ98" s="418"/>
      <c r="DA98" s="418"/>
      <c r="DB98" s="419"/>
      <c r="DE98" s="417"/>
      <c r="DF98" s="418"/>
      <c r="DG98" s="418"/>
      <c r="DH98" s="418"/>
      <c r="DI98" s="418"/>
      <c r="DJ98" s="418"/>
      <c r="DK98" s="418"/>
      <c r="DL98" s="418"/>
      <c r="DM98" s="418"/>
      <c r="DN98" s="418"/>
      <c r="DO98" s="419"/>
      <c r="DR98" s="417"/>
      <c r="DS98" s="418"/>
      <c r="DT98" s="418"/>
      <c r="DU98" s="418"/>
      <c r="DV98" s="418"/>
      <c r="DW98" s="418"/>
      <c r="DX98" s="418"/>
      <c r="DY98" s="418"/>
      <c r="DZ98" s="418"/>
      <c r="EA98" s="418"/>
      <c r="EB98" s="419"/>
    </row>
    <row r="99" spans="1:133" ht="15" thickBot="1" x14ac:dyDescent="0.25">
      <c r="E99" s="354"/>
      <c r="F99" s="328"/>
      <c r="G99" s="328"/>
      <c r="H99" s="328"/>
      <c r="I99" s="328"/>
      <c r="J99" s="328"/>
      <c r="K99" s="328"/>
      <c r="L99" s="328"/>
      <c r="M99" s="328"/>
      <c r="N99" s="328"/>
      <c r="O99" s="355"/>
      <c r="R99" s="354"/>
      <c r="S99" s="328"/>
      <c r="T99" s="328"/>
      <c r="U99" s="328"/>
      <c r="V99" s="328"/>
      <c r="W99" s="328"/>
      <c r="X99" s="328"/>
      <c r="Y99" s="328"/>
      <c r="Z99" s="328"/>
      <c r="AA99" s="328"/>
      <c r="AB99" s="355"/>
      <c r="AE99" s="354"/>
      <c r="AF99" s="328"/>
      <c r="AG99" s="328"/>
      <c r="AH99" s="328"/>
      <c r="AI99" s="328"/>
      <c r="AJ99" s="328"/>
      <c r="AK99" s="328"/>
      <c r="AL99" s="328"/>
      <c r="AM99" s="328"/>
      <c r="AN99" s="328"/>
      <c r="AO99" s="355"/>
      <c r="AR99" s="354"/>
      <c r="AS99" s="328"/>
      <c r="AT99" s="328"/>
      <c r="AU99" s="328"/>
      <c r="AV99" s="328"/>
      <c r="AW99" s="328"/>
      <c r="AX99" s="328"/>
      <c r="AY99" s="328"/>
      <c r="AZ99" s="328"/>
      <c r="BA99" s="328"/>
      <c r="BB99" s="355"/>
      <c r="BE99" s="354"/>
      <c r="BF99" s="328"/>
      <c r="BG99" s="328"/>
      <c r="BH99" s="328"/>
      <c r="BI99" s="328"/>
      <c r="BJ99" s="328"/>
      <c r="BK99" s="328"/>
      <c r="BL99" s="328"/>
      <c r="BM99" s="328"/>
      <c r="BN99" s="328"/>
      <c r="BO99" s="355"/>
      <c r="BR99" s="354"/>
      <c r="BS99" s="328"/>
      <c r="BT99" s="328"/>
      <c r="BU99" s="328"/>
      <c r="BV99" s="328"/>
      <c r="BW99" s="328"/>
      <c r="BX99" s="328"/>
      <c r="BY99" s="328"/>
      <c r="BZ99" s="328"/>
      <c r="CA99" s="328"/>
      <c r="CB99" s="355"/>
      <c r="CE99" s="354"/>
      <c r="CF99" s="328"/>
      <c r="CG99" s="328"/>
      <c r="CH99" s="328"/>
      <c r="CI99" s="328"/>
      <c r="CJ99" s="328"/>
      <c r="CK99" s="328"/>
      <c r="CL99" s="328"/>
      <c r="CM99" s="328"/>
      <c r="CN99" s="328"/>
      <c r="CO99" s="355"/>
      <c r="CR99" s="354"/>
      <c r="CS99" s="328"/>
      <c r="CT99" s="328"/>
      <c r="CU99" s="328"/>
      <c r="CV99" s="328"/>
      <c r="CW99" s="328"/>
      <c r="CX99" s="328"/>
      <c r="CY99" s="328"/>
      <c r="CZ99" s="328"/>
      <c r="DA99" s="328"/>
      <c r="DB99" s="355"/>
      <c r="DE99" s="354"/>
      <c r="DF99" s="328"/>
      <c r="DG99" s="328"/>
      <c r="DH99" s="328"/>
      <c r="DI99" s="328"/>
      <c r="DJ99" s="328"/>
      <c r="DK99" s="328"/>
      <c r="DL99" s="328"/>
      <c r="DM99" s="328"/>
      <c r="DN99" s="328"/>
      <c r="DO99" s="355"/>
      <c r="DR99" s="354"/>
      <c r="DS99" s="328"/>
      <c r="DT99" s="328"/>
      <c r="DU99" s="328"/>
      <c r="DV99" s="328"/>
      <c r="DW99" s="328"/>
      <c r="DX99" s="328"/>
      <c r="DY99" s="328"/>
      <c r="DZ99" s="328"/>
      <c r="EA99" s="328"/>
      <c r="EB99" s="355"/>
    </row>
    <row r="100" spans="1:133" s="356" customFormat="1" ht="4.5" customHeight="1" x14ac:dyDescent="0.2">
      <c r="D100" s="449"/>
      <c r="E100" s="357"/>
      <c r="O100" s="358"/>
      <c r="P100" s="449"/>
      <c r="Q100" s="449"/>
      <c r="R100" s="357"/>
      <c r="AB100" s="358"/>
      <c r="AC100" s="449"/>
      <c r="AD100" s="449"/>
      <c r="AE100" s="357"/>
      <c r="AO100" s="358"/>
      <c r="AP100" s="449"/>
      <c r="AQ100" s="449"/>
      <c r="AR100" s="357"/>
      <c r="BB100" s="358"/>
      <c r="BC100" s="449"/>
      <c r="BD100" s="449"/>
      <c r="BE100" s="357"/>
      <c r="BO100" s="358"/>
      <c r="BP100" s="449"/>
      <c r="BQ100" s="449"/>
      <c r="BR100" s="357"/>
      <c r="CB100" s="358"/>
      <c r="CC100" s="449"/>
      <c r="CD100" s="449"/>
      <c r="CE100" s="357"/>
      <c r="CO100" s="358"/>
      <c r="CP100" s="449"/>
      <c r="CQ100" s="449"/>
      <c r="CR100" s="357"/>
      <c r="DB100" s="358"/>
      <c r="DC100" s="449"/>
      <c r="DD100" s="449"/>
      <c r="DE100" s="357"/>
      <c r="DO100" s="358"/>
      <c r="DP100" s="449"/>
      <c r="DQ100" s="449"/>
      <c r="DR100" s="357"/>
      <c r="EB100" s="358"/>
      <c r="EC100" s="449"/>
    </row>
    <row r="101" spans="1:133" s="476" customFormat="1" ht="15" x14ac:dyDescent="0.2">
      <c r="A101" s="386" t="s">
        <v>272</v>
      </c>
      <c r="B101" s="387"/>
      <c r="C101" s="388"/>
      <c r="E101" s="362"/>
      <c r="F101" s="363"/>
      <c r="G101" s="363"/>
      <c r="H101" s="363"/>
      <c r="I101" s="363"/>
      <c r="J101" s="363"/>
      <c r="K101" s="363"/>
      <c r="L101" s="363"/>
      <c r="M101" s="363"/>
      <c r="N101" s="363"/>
      <c r="O101" s="364"/>
      <c r="R101" s="362"/>
      <c r="S101" s="363"/>
      <c r="T101" s="363"/>
      <c r="U101" s="363"/>
      <c r="V101" s="363"/>
      <c r="W101" s="363"/>
      <c r="X101" s="363"/>
      <c r="Y101" s="363"/>
      <c r="Z101" s="363"/>
      <c r="AA101" s="363"/>
      <c r="AB101" s="364"/>
      <c r="AE101" s="362"/>
      <c r="AF101" s="363"/>
      <c r="AG101" s="363"/>
      <c r="AH101" s="363"/>
      <c r="AI101" s="363"/>
      <c r="AJ101" s="363"/>
      <c r="AK101" s="363"/>
      <c r="AL101" s="363"/>
      <c r="AM101" s="363"/>
      <c r="AN101" s="363"/>
      <c r="AO101" s="364"/>
      <c r="AR101" s="362"/>
      <c r="AS101" s="363"/>
      <c r="AT101" s="363"/>
      <c r="AU101" s="363"/>
      <c r="AV101" s="363"/>
      <c r="AW101" s="363"/>
      <c r="AX101" s="363"/>
      <c r="AY101" s="363"/>
      <c r="AZ101" s="363"/>
      <c r="BA101" s="363"/>
      <c r="BB101" s="364"/>
      <c r="BE101" s="362"/>
      <c r="BF101" s="363"/>
      <c r="BG101" s="363"/>
      <c r="BH101" s="363"/>
      <c r="BI101" s="363"/>
      <c r="BJ101" s="363"/>
      <c r="BK101" s="363"/>
      <c r="BL101" s="363"/>
      <c r="BM101" s="363"/>
      <c r="BN101" s="363"/>
      <c r="BO101" s="364"/>
      <c r="BR101" s="362"/>
      <c r="BS101" s="363"/>
      <c r="BT101" s="363"/>
      <c r="BU101" s="363"/>
      <c r="BV101" s="363"/>
      <c r="BW101" s="363"/>
      <c r="BX101" s="363"/>
      <c r="BY101" s="363"/>
      <c r="BZ101" s="363"/>
      <c r="CA101" s="363"/>
      <c r="CB101" s="364"/>
      <c r="CE101" s="362"/>
      <c r="CF101" s="363"/>
      <c r="CG101" s="363"/>
      <c r="CH101" s="363"/>
      <c r="CI101" s="363"/>
      <c r="CJ101" s="363"/>
      <c r="CK101" s="363"/>
      <c r="CL101" s="363"/>
      <c r="CM101" s="363"/>
      <c r="CN101" s="363"/>
      <c r="CO101" s="364"/>
      <c r="CR101" s="362"/>
      <c r="CS101" s="363"/>
      <c r="CT101" s="363"/>
      <c r="CU101" s="363"/>
      <c r="CV101" s="363"/>
      <c r="CW101" s="363"/>
      <c r="CX101" s="363"/>
      <c r="CY101" s="363"/>
      <c r="CZ101" s="363"/>
      <c r="DA101" s="363"/>
      <c r="DB101" s="364"/>
      <c r="DE101" s="362"/>
      <c r="DF101" s="363"/>
      <c r="DG101" s="363"/>
      <c r="DH101" s="363"/>
      <c r="DI101" s="363"/>
      <c r="DJ101" s="363"/>
      <c r="DK101" s="363"/>
      <c r="DL101" s="363"/>
      <c r="DM101" s="363"/>
      <c r="DN101" s="363"/>
      <c r="DO101" s="364"/>
      <c r="DR101" s="362"/>
      <c r="DS101" s="363"/>
      <c r="DT101" s="363"/>
      <c r="DU101" s="363"/>
      <c r="DV101" s="363"/>
      <c r="DW101" s="363"/>
      <c r="DX101" s="363"/>
      <c r="DY101" s="363"/>
      <c r="DZ101" s="363"/>
      <c r="EA101" s="363"/>
      <c r="EB101" s="364"/>
    </row>
    <row r="102" spans="1:133" x14ac:dyDescent="0.2">
      <c r="C102" s="420" t="s">
        <v>250</v>
      </c>
      <c r="E102" s="421"/>
      <c r="F102" s="328"/>
      <c r="G102" s="328"/>
      <c r="H102" s="328"/>
      <c r="I102" s="328"/>
      <c r="J102" s="328"/>
      <c r="K102" s="328"/>
      <c r="L102" s="328"/>
      <c r="M102" s="328"/>
      <c r="N102" s="328"/>
      <c r="O102" s="355"/>
      <c r="P102" s="342"/>
      <c r="R102" s="421"/>
      <c r="S102" s="328"/>
      <c r="T102" s="328"/>
      <c r="U102" s="328"/>
      <c r="V102" s="328"/>
      <c r="W102" s="328"/>
      <c r="X102" s="328"/>
      <c r="Y102" s="328"/>
      <c r="Z102" s="328"/>
      <c r="AA102" s="328"/>
      <c r="AB102" s="355"/>
      <c r="AC102" s="342"/>
      <c r="AE102" s="421"/>
      <c r="AF102" s="328"/>
      <c r="AG102" s="328"/>
      <c r="AH102" s="328"/>
      <c r="AI102" s="328"/>
      <c r="AJ102" s="328"/>
      <c r="AK102" s="328"/>
      <c r="AL102" s="328"/>
      <c r="AM102" s="328"/>
      <c r="AN102" s="328"/>
      <c r="AO102" s="355"/>
      <c r="AP102" s="342"/>
      <c r="AR102" s="421"/>
      <c r="AS102" s="328"/>
      <c r="AT102" s="328"/>
      <c r="AU102" s="328"/>
      <c r="AV102" s="328"/>
      <c r="AW102" s="328"/>
      <c r="AX102" s="328"/>
      <c r="AY102" s="328"/>
      <c r="AZ102" s="328"/>
      <c r="BA102" s="328"/>
      <c r="BB102" s="355"/>
      <c r="BC102" s="342"/>
      <c r="BE102" s="421"/>
      <c r="BF102" s="328"/>
      <c r="BG102" s="328"/>
      <c r="BH102" s="328"/>
      <c r="BI102" s="328"/>
      <c r="BJ102" s="328"/>
      <c r="BK102" s="328"/>
      <c r="BL102" s="328"/>
      <c r="BM102" s="328"/>
      <c r="BN102" s="328"/>
      <c r="BO102" s="355"/>
      <c r="BP102" s="342"/>
      <c r="BR102" s="421"/>
      <c r="BS102" s="328"/>
      <c r="BT102" s="328"/>
      <c r="BU102" s="328"/>
      <c r="BV102" s="328"/>
      <c r="BW102" s="328"/>
      <c r="BX102" s="328"/>
      <c r="BY102" s="328"/>
      <c r="BZ102" s="328"/>
      <c r="CA102" s="328"/>
      <c r="CB102" s="355"/>
      <c r="CC102" s="342"/>
      <c r="CE102" s="421"/>
      <c r="CF102" s="328"/>
      <c r="CG102" s="328"/>
      <c r="CH102" s="328"/>
      <c r="CI102" s="328"/>
      <c r="CJ102" s="328"/>
      <c r="CK102" s="328"/>
      <c r="CL102" s="328"/>
      <c r="CM102" s="328"/>
      <c r="CN102" s="328"/>
      <c r="CO102" s="355"/>
      <c r="CP102" s="342"/>
      <c r="CR102" s="421"/>
      <c r="CS102" s="328"/>
      <c r="CT102" s="328"/>
      <c r="CU102" s="328"/>
      <c r="CV102" s="328"/>
      <c r="CW102" s="328"/>
      <c r="CX102" s="328"/>
      <c r="CY102" s="328"/>
      <c r="CZ102" s="328"/>
      <c r="DA102" s="328"/>
      <c r="DB102" s="355"/>
      <c r="DC102" s="342"/>
      <c r="DE102" s="421"/>
      <c r="DF102" s="328"/>
      <c r="DG102" s="328"/>
      <c r="DH102" s="328"/>
      <c r="DI102" s="328"/>
      <c r="DJ102" s="328"/>
      <c r="DK102" s="328"/>
      <c r="DL102" s="328"/>
      <c r="DM102" s="328"/>
      <c r="DN102" s="328"/>
      <c r="DO102" s="355"/>
      <c r="DP102" s="342"/>
      <c r="DR102" s="421"/>
      <c r="DS102" s="328"/>
      <c r="DT102" s="328"/>
      <c r="DU102" s="328"/>
      <c r="DV102" s="328"/>
      <c r="DW102" s="328"/>
      <c r="DX102" s="328"/>
      <c r="DY102" s="328"/>
      <c r="DZ102" s="328"/>
      <c r="EA102" s="328"/>
      <c r="EB102" s="355"/>
      <c r="EC102" s="342"/>
    </row>
    <row r="103" spans="1:133" x14ac:dyDescent="0.2">
      <c r="B103" s="422">
        <v>1</v>
      </c>
      <c r="C103" s="423" t="str">
        <f>IF('General Information'!D65="","",'General Information'!D65)</f>
        <v/>
      </c>
      <c r="E103" s="424"/>
      <c r="F103" s="425"/>
      <c r="G103" s="425"/>
      <c r="H103" s="425"/>
      <c r="I103" s="764"/>
      <c r="J103" s="764"/>
      <c r="K103" s="425"/>
      <c r="L103" s="425"/>
      <c r="M103" s="425"/>
      <c r="N103" s="425"/>
      <c r="O103" s="426"/>
      <c r="P103" s="427"/>
      <c r="R103" s="424"/>
      <c r="S103" s="425"/>
      <c r="T103" s="425"/>
      <c r="U103" s="425"/>
      <c r="V103" s="764"/>
      <c r="W103" s="764"/>
      <c r="X103" s="425"/>
      <c r="Y103" s="425"/>
      <c r="Z103" s="425"/>
      <c r="AA103" s="425"/>
      <c r="AB103" s="426"/>
      <c r="AC103" s="427"/>
      <c r="AE103" s="424"/>
      <c r="AF103" s="425"/>
      <c r="AG103" s="425"/>
      <c r="AH103" s="425"/>
      <c r="AI103" s="764"/>
      <c r="AJ103" s="764"/>
      <c r="AK103" s="425"/>
      <c r="AL103" s="425"/>
      <c r="AM103" s="425"/>
      <c r="AN103" s="425"/>
      <c r="AO103" s="426"/>
      <c r="AP103" s="427"/>
      <c r="AR103" s="424"/>
      <c r="AS103" s="425"/>
      <c r="AT103" s="425"/>
      <c r="AU103" s="425"/>
      <c r="AV103" s="764"/>
      <c r="AW103" s="764"/>
      <c r="AX103" s="425"/>
      <c r="AY103" s="425"/>
      <c r="AZ103" s="425"/>
      <c r="BA103" s="425"/>
      <c r="BB103" s="426"/>
      <c r="BC103" s="427"/>
      <c r="BE103" s="424"/>
      <c r="BF103" s="425"/>
      <c r="BG103" s="425"/>
      <c r="BH103" s="425"/>
      <c r="BI103" s="764"/>
      <c r="BJ103" s="764"/>
      <c r="BK103" s="425"/>
      <c r="BL103" s="425"/>
      <c r="BM103" s="425"/>
      <c r="BN103" s="425"/>
      <c r="BO103" s="426"/>
      <c r="BP103" s="427"/>
      <c r="BR103" s="424"/>
      <c r="BS103" s="425"/>
      <c r="BT103" s="425"/>
      <c r="BU103" s="425"/>
      <c r="BV103" s="764"/>
      <c r="BW103" s="764"/>
      <c r="BX103" s="425"/>
      <c r="BY103" s="425"/>
      <c r="BZ103" s="425"/>
      <c r="CA103" s="425"/>
      <c r="CB103" s="426"/>
      <c r="CC103" s="427"/>
      <c r="CE103" s="424"/>
      <c r="CF103" s="425"/>
      <c r="CG103" s="425"/>
      <c r="CH103" s="425"/>
      <c r="CI103" s="764"/>
      <c r="CJ103" s="764"/>
      <c r="CK103" s="425"/>
      <c r="CL103" s="425"/>
      <c r="CM103" s="425"/>
      <c r="CN103" s="425"/>
      <c r="CO103" s="426"/>
      <c r="CP103" s="427"/>
      <c r="CR103" s="424"/>
      <c r="CS103" s="425"/>
      <c r="CT103" s="425"/>
      <c r="CU103" s="425"/>
      <c r="CV103" s="764"/>
      <c r="CW103" s="764"/>
      <c r="CX103" s="425"/>
      <c r="CY103" s="425"/>
      <c r="CZ103" s="425"/>
      <c r="DA103" s="425"/>
      <c r="DB103" s="426"/>
      <c r="DC103" s="427"/>
      <c r="DE103" s="424"/>
      <c r="DF103" s="425"/>
      <c r="DG103" s="425"/>
      <c r="DH103" s="425"/>
      <c r="DI103" s="764"/>
      <c r="DJ103" s="764"/>
      <c r="DK103" s="425"/>
      <c r="DL103" s="425"/>
      <c r="DM103" s="425"/>
      <c r="DN103" s="425"/>
      <c r="DO103" s="426"/>
      <c r="DP103" s="427"/>
      <c r="DR103" s="424"/>
      <c r="DS103" s="425"/>
      <c r="DT103" s="425"/>
      <c r="DU103" s="425"/>
      <c r="DV103" s="764"/>
      <c r="DW103" s="764"/>
      <c r="DX103" s="425"/>
      <c r="DY103" s="425"/>
      <c r="DZ103" s="425"/>
      <c r="EA103" s="425"/>
      <c r="EB103" s="426"/>
      <c r="EC103" s="427"/>
    </row>
    <row r="104" spans="1:133" x14ac:dyDescent="0.2">
      <c r="B104" s="422">
        <v>2</v>
      </c>
      <c r="C104" s="423" t="str">
        <f>IF('General Information'!D66="","",'General Information'!D66)</f>
        <v/>
      </c>
      <c r="E104" s="428"/>
      <c r="F104" s="425"/>
      <c r="G104" s="425"/>
      <c r="H104" s="425"/>
      <c r="I104" s="764"/>
      <c r="J104" s="764"/>
      <c r="K104" s="425"/>
      <c r="L104" s="425"/>
      <c r="M104" s="425"/>
      <c r="N104" s="425"/>
      <c r="O104" s="426"/>
      <c r="P104" s="427"/>
      <c r="R104" s="428"/>
      <c r="S104" s="425"/>
      <c r="T104" s="425"/>
      <c r="U104" s="425"/>
      <c r="V104" s="764"/>
      <c r="W104" s="764"/>
      <c r="X104" s="425"/>
      <c r="Y104" s="425"/>
      <c r="Z104" s="425"/>
      <c r="AA104" s="425"/>
      <c r="AB104" s="426"/>
      <c r="AC104" s="427"/>
      <c r="AE104" s="428"/>
      <c r="AF104" s="425"/>
      <c r="AG104" s="425"/>
      <c r="AH104" s="425"/>
      <c r="AI104" s="764"/>
      <c r="AJ104" s="764"/>
      <c r="AK104" s="425"/>
      <c r="AL104" s="425"/>
      <c r="AM104" s="425"/>
      <c r="AN104" s="425"/>
      <c r="AO104" s="426"/>
      <c r="AP104" s="427"/>
      <c r="AR104" s="428"/>
      <c r="AS104" s="425"/>
      <c r="AT104" s="425"/>
      <c r="AU104" s="425"/>
      <c r="AV104" s="764"/>
      <c r="AW104" s="764"/>
      <c r="AX104" s="425"/>
      <c r="AY104" s="425"/>
      <c r="AZ104" s="425"/>
      <c r="BA104" s="425"/>
      <c r="BB104" s="426"/>
      <c r="BC104" s="427"/>
      <c r="BE104" s="428"/>
      <c r="BF104" s="425"/>
      <c r="BG104" s="425"/>
      <c r="BH104" s="425"/>
      <c r="BI104" s="764"/>
      <c r="BJ104" s="764"/>
      <c r="BK104" s="425"/>
      <c r="BL104" s="425"/>
      <c r="BM104" s="425"/>
      <c r="BN104" s="425"/>
      <c r="BO104" s="426"/>
      <c r="BP104" s="427"/>
      <c r="BR104" s="428"/>
      <c r="BS104" s="425"/>
      <c r="BT104" s="425"/>
      <c r="BU104" s="425"/>
      <c r="BV104" s="764"/>
      <c r="BW104" s="764"/>
      <c r="BX104" s="425"/>
      <c r="BY104" s="425"/>
      <c r="BZ104" s="425"/>
      <c r="CA104" s="425"/>
      <c r="CB104" s="426"/>
      <c r="CC104" s="427"/>
      <c r="CE104" s="428"/>
      <c r="CF104" s="425"/>
      <c r="CG104" s="425"/>
      <c r="CH104" s="425"/>
      <c r="CI104" s="764"/>
      <c r="CJ104" s="764"/>
      <c r="CK104" s="425"/>
      <c r="CL104" s="425"/>
      <c r="CM104" s="425"/>
      <c r="CN104" s="425"/>
      <c r="CO104" s="426"/>
      <c r="CP104" s="427"/>
      <c r="CR104" s="428"/>
      <c r="CS104" s="425"/>
      <c r="CT104" s="425"/>
      <c r="CU104" s="425"/>
      <c r="CV104" s="764"/>
      <c r="CW104" s="764"/>
      <c r="CX104" s="425"/>
      <c r="CY104" s="425"/>
      <c r="CZ104" s="425"/>
      <c r="DA104" s="425"/>
      <c r="DB104" s="426"/>
      <c r="DC104" s="427"/>
      <c r="DE104" s="428"/>
      <c r="DF104" s="425"/>
      <c r="DG104" s="425"/>
      <c r="DH104" s="425"/>
      <c r="DI104" s="764"/>
      <c r="DJ104" s="764"/>
      <c r="DK104" s="425"/>
      <c r="DL104" s="425"/>
      <c r="DM104" s="425"/>
      <c r="DN104" s="425"/>
      <c r="DO104" s="426"/>
      <c r="DP104" s="427"/>
      <c r="DR104" s="428"/>
      <c r="DS104" s="425"/>
      <c r="DT104" s="425"/>
      <c r="DU104" s="425"/>
      <c r="DV104" s="764"/>
      <c r="DW104" s="764"/>
      <c r="DX104" s="425"/>
      <c r="DY104" s="425"/>
      <c r="DZ104" s="425"/>
      <c r="EA104" s="425"/>
      <c r="EB104" s="426"/>
      <c r="EC104" s="427"/>
    </row>
    <row r="105" spans="1:133" x14ac:dyDescent="0.2">
      <c r="B105" s="422">
        <v>3</v>
      </c>
      <c r="C105" s="423" t="str">
        <f>IF('General Information'!D67="","",'General Information'!D67)</f>
        <v/>
      </c>
      <c r="E105" s="428"/>
      <c r="F105" s="425"/>
      <c r="G105" s="425"/>
      <c r="H105" s="425"/>
      <c r="I105" s="764"/>
      <c r="J105" s="764"/>
      <c r="K105" s="425"/>
      <c r="L105" s="425"/>
      <c r="M105" s="425"/>
      <c r="N105" s="425"/>
      <c r="O105" s="426"/>
      <c r="P105" s="427"/>
      <c r="R105" s="428"/>
      <c r="S105" s="425"/>
      <c r="T105" s="425"/>
      <c r="U105" s="425"/>
      <c r="V105" s="764"/>
      <c r="W105" s="764"/>
      <c r="X105" s="425"/>
      <c r="Y105" s="425"/>
      <c r="Z105" s="425"/>
      <c r="AA105" s="425"/>
      <c r="AB105" s="426"/>
      <c r="AC105" s="427"/>
      <c r="AE105" s="428"/>
      <c r="AF105" s="425"/>
      <c r="AG105" s="425"/>
      <c r="AH105" s="425"/>
      <c r="AI105" s="764"/>
      <c r="AJ105" s="764"/>
      <c r="AK105" s="425"/>
      <c r="AL105" s="425"/>
      <c r="AM105" s="425"/>
      <c r="AN105" s="425"/>
      <c r="AO105" s="426"/>
      <c r="AP105" s="427"/>
      <c r="AR105" s="428"/>
      <c r="AS105" s="425"/>
      <c r="AT105" s="425"/>
      <c r="AU105" s="425"/>
      <c r="AV105" s="764"/>
      <c r="AW105" s="764"/>
      <c r="AX105" s="425"/>
      <c r="AY105" s="425"/>
      <c r="AZ105" s="425"/>
      <c r="BA105" s="425"/>
      <c r="BB105" s="426"/>
      <c r="BC105" s="427"/>
      <c r="BE105" s="428"/>
      <c r="BF105" s="425"/>
      <c r="BG105" s="425"/>
      <c r="BH105" s="425"/>
      <c r="BI105" s="764"/>
      <c r="BJ105" s="764"/>
      <c r="BK105" s="425"/>
      <c r="BL105" s="425"/>
      <c r="BM105" s="425"/>
      <c r="BN105" s="425"/>
      <c r="BO105" s="426"/>
      <c r="BP105" s="427"/>
      <c r="BR105" s="428"/>
      <c r="BS105" s="425"/>
      <c r="BT105" s="425"/>
      <c r="BU105" s="425"/>
      <c r="BV105" s="764"/>
      <c r="BW105" s="764"/>
      <c r="BX105" s="425"/>
      <c r="BY105" s="425"/>
      <c r="BZ105" s="425"/>
      <c r="CA105" s="425"/>
      <c r="CB105" s="426"/>
      <c r="CC105" s="427"/>
      <c r="CE105" s="428"/>
      <c r="CF105" s="425"/>
      <c r="CG105" s="425"/>
      <c r="CH105" s="425"/>
      <c r="CI105" s="764"/>
      <c r="CJ105" s="764"/>
      <c r="CK105" s="425"/>
      <c r="CL105" s="425"/>
      <c r="CM105" s="425"/>
      <c r="CN105" s="425"/>
      <c r="CO105" s="426"/>
      <c r="CP105" s="427"/>
      <c r="CR105" s="428"/>
      <c r="CS105" s="425"/>
      <c r="CT105" s="425"/>
      <c r="CU105" s="425"/>
      <c r="CV105" s="764"/>
      <c r="CW105" s="764"/>
      <c r="CX105" s="425"/>
      <c r="CY105" s="425"/>
      <c r="CZ105" s="425"/>
      <c r="DA105" s="425"/>
      <c r="DB105" s="426"/>
      <c r="DC105" s="427"/>
      <c r="DE105" s="428"/>
      <c r="DF105" s="425"/>
      <c r="DG105" s="425"/>
      <c r="DH105" s="425"/>
      <c r="DI105" s="764"/>
      <c r="DJ105" s="764"/>
      <c r="DK105" s="425"/>
      <c r="DL105" s="425"/>
      <c r="DM105" s="425"/>
      <c r="DN105" s="425"/>
      <c r="DO105" s="426"/>
      <c r="DP105" s="427"/>
      <c r="DR105" s="428"/>
      <c r="DS105" s="425"/>
      <c r="DT105" s="425"/>
      <c r="DU105" s="425"/>
      <c r="DV105" s="764"/>
      <c r="DW105" s="764"/>
      <c r="DX105" s="425"/>
      <c r="DY105" s="425"/>
      <c r="DZ105" s="425"/>
      <c r="EA105" s="425"/>
      <c r="EB105" s="426"/>
      <c r="EC105" s="427"/>
    </row>
    <row r="106" spans="1:133" x14ac:dyDescent="0.2">
      <c r="B106" s="422">
        <v>4</v>
      </c>
      <c r="C106" s="423" t="str">
        <f>IF('General Information'!D68="","",'General Information'!D68)</f>
        <v/>
      </c>
      <c r="E106" s="428"/>
      <c r="F106" s="425"/>
      <c r="G106" s="425"/>
      <c r="H106" s="425"/>
      <c r="I106" s="764"/>
      <c r="J106" s="764"/>
      <c r="K106" s="425"/>
      <c r="L106" s="425"/>
      <c r="M106" s="425"/>
      <c r="N106" s="425"/>
      <c r="O106" s="426"/>
      <c r="P106" s="427"/>
      <c r="R106" s="428"/>
      <c r="S106" s="425"/>
      <c r="T106" s="425"/>
      <c r="U106" s="425"/>
      <c r="V106" s="764"/>
      <c r="W106" s="764"/>
      <c r="X106" s="425"/>
      <c r="Y106" s="425"/>
      <c r="Z106" s="425"/>
      <c r="AA106" s="425"/>
      <c r="AB106" s="426"/>
      <c r="AC106" s="427"/>
      <c r="AE106" s="428"/>
      <c r="AF106" s="425"/>
      <c r="AG106" s="425"/>
      <c r="AH106" s="425"/>
      <c r="AI106" s="764"/>
      <c r="AJ106" s="764"/>
      <c r="AK106" s="425"/>
      <c r="AL106" s="425"/>
      <c r="AM106" s="425"/>
      <c r="AN106" s="425"/>
      <c r="AO106" s="426"/>
      <c r="AP106" s="427"/>
      <c r="AR106" s="428"/>
      <c r="AS106" s="425"/>
      <c r="AT106" s="425"/>
      <c r="AU106" s="425"/>
      <c r="AV106" s="764"/>
      <c r="AW106" s="764"/>
      <c r="AX106" s="425"/>
      <c r="AY106" s="425"/>
      <c r="AZ106" s="425"/>
      <c r="BA106" s="425"/>
      <c r="BB106" s="426"/>
      <c r="BC106" s="427"/>
      <c r="BE106" s="428"/>
      <c r="BF106" s="425"/>
      <c r="BG106" s="425"/>
      <c r="BH106" s="425"/>
      <c r="BI106" s="764"/>
      <c r="BJ106" s="764"/>
      <c r="BK106" s="425"/>
      <c r="BL106" s="425"/>
      <c r="BM106" s="425"/>
      <c r="BN106" s="425"/>
      <c r="BO106" s="426"/>
      <c r="BP106" s="427"/>
      <c r="BR106" s="428"/>
      <c r="BS106" s="425"/>
      <c r="BT106" s="425"/>
      <c r="BU106" s="425"/>
      <c r="BV106" s="764"/>
      <c r="BW106" s="764"/>
      <c r="BX106" s="425"/>
      <c r="BY106" s="425"/>
      <c r="BZ106" s="425"/>
      <c r="CA106" s="425"/>
      <c r="CB106" s="426"/>
      <c r="CC106" s="427"/>
      <c r="CE106" s="428"/>
      <c r="CF106" s="425"/>
      <c r="CG106" s="425"/>
      <c r="CH106" s="425"/>
      <c r="CI106" s="764"/>
      <c r="CJ106" s="764"/>
      <c r="CK106" s="425"/>
      <c r="CL106" s="425"/>
      <c r="CM106" s="425"/>
      <c r="CN106" s="425"/>
      <c r="CO106" s="426"/>
      <c r="CP106" s="427"/>
      <c r="CR106" s="428"/>
      <c r="CS106" s="425"/>
      <c r="CT106" s="425"/>
      <c r="CU106" s="425"/>
      <c r="CV106" s="764"/>
      <c r="CW106" s="764"/>
      <c r="CX106" s="425"/>
      <c r="CY106" s="425"/>
      <c r="CZ106" s="425"/>
      <c r="DA106" s="425"/>
      <c r="DB106" s="426"/>
      <c r="DC106" s="427"/>
      <c r="DE106" s="428"/>
      <c r="DF106" s="425"/>
      <c r="DG106" s="425"/>
      <c r="DH106" s="425"/>
      <c r="DI106" s="764"/>
      <c r="DJ106" s="764"/>
      <c r="DK106" s="425"/>
      <c r="DL106" s="425"/>
      <c r="DM106" s="425"/>
      <c r="DN106" s="425"/>
      <c r="DO106" s="426"/>
      <c r="DP106" s="427"/>
      <c r="DR106" s="428"/>
      <c r="DS106" s="425"/>
      <c r="DT106" s="425"/>
      <c r="DU106" s="425"/>
      <c r="DV106" s="764"/>
      <c r="DW106" s="764"/>
      <c r="DX106" s="425"/>
      <c r="DY106" s="425"/>
      <c r="DZ106" s="425"/>
      <c r="EA106" s="425"/>
      <c r="EB106" s="426"/>
      <c r="EC106" s="427"/>
    </row>
    <row r="107" spans="1:133" x14ac:dyDescent="0.2">
      <c r="B107" s="422">
        <v>5</v>
      </c>
      <c r="C107" s="423" t="str">
        <f>IF('General Information'!D69="","",'General Information'!D69)</f>
        <v/>
      </c>
      <c r="E107" s="428"/>
      <c r="F107" s="425"/>
      <c r="G107" s="425"/>
      <c r="H107" s="425"/>
      <c r="I107" s="764"/>
      <c r="J107" s="764"/>
      <c r="K107" s="425"/>
      <c r="L107" s="425"/>
      <c r="M107" s="425"/>
      <c r="N107" s="425"/>
      <c r="O107" s="426"/>
      <c r="P107" s="427"/>
      <c r="R107" s="428"/>
      <c r="S107" s="425"/>
      <c r="T107" s="425"/>
      <c r="U107" s="425"/>
      <c r="V107" s="764"/>
      <c r="W107" s="764"/>
      <c r="X107" s="425"/>
      <c r="Y107" s="425"/>
      <c r="Z107" s="425"/>
      <c r="AA107" s="425"/>
      <c r="AB107" s="426"/>
      <c r="AC107" s="427"/>
      <c r="AE107" s="428"/>
      <c r="AF107" s="425"/>
      <c r="AG107" s="425"/>
      <c r="AH107" s="425"/>
      <c r="AI107" s="764"/>
      <c r="AJ107" s="764"/>
      <c r="AK107" s="425"/>
      <c r="AL107" s="425"/>
      <c r="AM107" s="425"/>
      <c r="AN107" s="425"/>
      <c r="AO107" s="426"/>
      <c r="AP107" s="427"/>
      <c r="AR107" s="428"/>
      <c r="AS107" s="425"/>
      <c r="AT107" s="425"/>
      <c r="AU107" s="425"/>
      <c r="AV107" s="764"/>
      <c r="AW107" s="764"/>
      <c r="AX107" s="425"/>
      <c r="AY107" s="425"/>
      <c r="AZ107" s="425"/>
      <c r="BA107" s="425"/>
      <c r="BB107" s="426"/>
      <c r="BC107" s="427"/>
      <c r="BE107" s="428"/>
      <c r="BF107" s="425"/>
      <c r="BG107" s="425"/>
      <c r="BH107" s="425"/>
      <c r="BI107" s="764"/>
      <c r="BJ107" s="764"/>
      <c r="BK107" s="425"/>
      <c r="BL107" s="425"/>
      <c r="BM107" s="425"/>
      <c r="BN107" s="425"/>
      <c r="BO107" s="426"/>
      <c r="BP107" s="427"/>
      <c r="BR107" s="428"/>
      <c r="BS107" s="425"/>
      <c r="BT107" s="425"/>
      <c r="BU107" s="425"/>
      <c r="BV107" s="764"/>
      <c r="BW107" s="764"/>
      <c r="BX107" s="425"/>
      <c r="BY107" s="425"/>
      <c r="BZ107" s="425"/>
      <c r="CA107" s="425"/>
      <c r="CB107" s="426"/>
      <c r="CC107" s="427"/>
      <c r="CE107" s="428"/>
      <c r="CF107" s="425"/>
      <c r="CG107" s="425"/>
      <c r="CH107" s="425"/>
      <c r="CI107" s="764"/>
      <c r="CJ107" s="764"/>
      <c r="CK107" s="425"/>
      <c r="CL107" s="425"/>
      <c r="CM107" s="425"/>
      <c r="CN107" s="425"/>
      <c r="CO107" s="426"/>
      <c r="CP107" s="427"/>
      <c r="CR107" s="428"/>
      <c r="CS107" s="425"/>
      <c r="CT107" s="425"/>
      <c r="CU107" s="425"/>
      <c r="CV107" s="764"/>
      <c r="CW107" s="764"/>
      <c r="CX107" s="425"/>
      <c r="CY107" s="425"/>
      <c r="CZ107" s="425"/>
      <c r="DA107" s="425"/>
      <c r="DB107" s="426"/>
      <c r="DC107" s="427"/>
      <c r="DE107" s="428"/>
      <c r="DF107" s="425"/>
      <c r="DG107" s="425"/>
      <c r="DH107" s="425"/>
      <c r="DI107" s="764"/>
      <c r="DJ107" s="764"/>
      <c r="DK107" s="425"/>
      <c r="DL107" s="425"/>
      <c r="DM107" s="425"/>
      <c r="DN107" s="425"/>
      <c r="DO107" s="426"/>
      <c r="DP107" s="427"/>
      <c r="DR107" s="428"/>
      <c r="DS107" s="425"/>
      <c r="DT107" s="425"/>
      <c r="DU107" s="425"/>
      <c r="DV107" s="764"/>
      <c r="DW107" s="764"/>
      <c r="DX107" s="425"/>
      <c r="DY107" s="425"/>
      <c r="DZ107" s="425"/>
      <c r="EA107" s="425"/>
      <c r="EB107" s="426"/>
      <c r="EC107" s="427"/>
    </row>
    <row r="108" spans="1:133" ht="15" customHeight="1" x14ac:dyDescent="0.2">
      <c r="B108" s="422">
        <v>6</v>
      </c>
      <c r="C108" s="423" t="str">
        <f>IF('General Information'!D70="","",'General Information'!D70)</f>
        <v/>
      </c>
      <c r="E108" s="428"/>
      <c r="F108" s="425"/>
      <c r="G108" s="425"/>
      <c r="H108" s="425"/>
      <c r="I108" s="764"/>
      <c r="J108" s="764"/>
      <c r="K108" s="425"/>
      <c r="L108" s="425"/>
      <c r="M108" s="425"/>
      <c r="N108" s="425"/>
      <c r="O108" s="426"/>
      <c r="P108" s="427"/>
      <c r="R108" s="428"/>
      <c r="S108" s="425"/>
      <c r="T108" s="425"/>
      <c r="U108" s="425"/>
      <c r="V108" s="764"/>
      <c r="W108" s="764"/>
      <c r="X108" s="425"/>
      <c r="Y108" s="425"/>
      <c r="Z108" s="425"/>
      <c r="AA108" s="425"/>
      <c r="AB108" s="426"/>
      <c r="AC108" s="427"/>
      <c r="AE108" s="428"/>
      <c r="AF108" s="425"/>
      <c r="AG108" s="425"/>
      <c r="AH108" s="425"/>
      <c r="AI108" s="764"/>
      <c r="AJ108" s="764"/>
      <c r="AK108" s="425"/>
      <c r="AL108" s="425"/>
      <c r="AM108" s="425"/>
      <c r="AN108" s="425"/>
      <c r="AO108" s="426"/>
      <c r="AP108" s="427"/>
      <c r="AR108" s="428"/>
      <c r="AS108" s="425"/>
      <c r="AT108" s="425"/>
      <c r="AU108" s="425"/>
      <c r="AV108" s="764"/>
      <c r="AW108" s="764"/>
      <c r="AX108" s="425"/>
      <c r="AY108" s="425"/>
      <c r="AZ108" s="425"/>
      <c r="BA108" s="425"/>
      <c r="BB108" s="426"/>
      <c r="BC108" s="427"/>
      <c r="BE108" s="428"/>
      <c r="BF108" s="425"/>
      <c r="BG108" s="425"/>
      <c r="BH108" s="425"/>
      <c r="BI108" s="764"/>
      <c r="BJ108" s="764"/>
      <c r="BK108" s="425"/>
      <c r="BL108" s="425"/>
      <c r="BM108" s="425"/>
      <c r="BN108" s="425"/>
      <c r="BO108" s="426"/>
      <c r="BP108" s="427"/>
      <c r="BR108" s="428"/>
      <c r="BS108" s="425"/>
      <c r="BT108" s="425"/>
      <c r="BU108" s="425"/>
      <c r="BV108" s="764"/>
      <c r="BW108" s="764"/>
      <c r="BX108" s="425"/>
      <c r="BY108" s="425"/>
      <c r="BZ108" s="425"/>
      <c r="CA108" s="425"/>
      <c r="CB108" s="426"/>
      <c r="CC108" s="427"/>
      <c r="CE108" s="428"/>
      <c r="CF108" s="425"/>
      <c r="CG108" s="425"/>
      <c r="CH108" s="425"/>
      <c r="CI108" s="764"/>
      <c r="CJ108" s="764"/>
      <c r="CK108" s="425"/>
      <c r="CL108" s="425"/>
      <c r="CM108" s="425"/>
      <c r="CN108" s="425"/>
      <c r="CO108" s="426"/>
      <c r="CP108" s="427"/>
      <c r="CR108" s="428"/>
      <c r="CS108" s="425"/>
      <c r="CT108" s="425"/>
      <c r="CU108" s="425"/>
      <c r="CV108" s="764"/>
      <c r="CW108" s="764"/>
      <c r="CX108" s="425"/>
      <c r="CY108" s="425"/>
      <c r="CZ108" s="425"/>
      <c r="DA108" s="425"/>
      <c r="DB108" s="426"/>
      <c r="DC108" s="427"/>
      <c r="DE108" s="428"/>
      <c r="DF108" s="425"/>
      <c r="DG108" s="425"/>
      <c r="DH108" s="425"/>
      <c r="DI108" s="764"/>
      <c r="DJ108" s="764"/>
      <c r="DK108" s="425"/>
      <c r="DL108" s="425"/>
      <c r="DM108" s="425"/>
      <c r="DN108" s="425"/>
      <c r="DO108" s="426"/>
      <c r="DP108" s="427"/>
      <c r="DR108" s="428"/>
      <c r="DS108" s="425"/>
      <c r="DT108" s="425"/>
      <c r="DU108" s="425"/>
      <c r="DV108" s="764"/>
      <c r="DW108" s="764"/>
      <c r="DX108" s="425"/>
      <c r="DY108" s="425"/>
      <c r="DZ108" s="425"/>
      <c r="EA108" s="425"/>
      <c r="EB108" s="426"/>
      <c r="EC108" s="427"/>
    </row>
    <row r="109" spans="1:133" ht="15" customHeight="1" x14ac:dyDescent="0.2">
      <c r="B109" s="422">
        <v>7</v>
      </c>
      <c r="C109" s="423" t="str">
        <f>IF('General Information'!D71="","",'General Information'!D71)</f>
        <v/>
      </c>
      <c r="E109" s="428"/>
      <c r="F109" s="425"/>
      <c r="G109" s="425"/>
      <c r="H109" s="425"/>
      <c r="I109" s="764"/>
      <c r="J109" s="764"/>
      <c r="K109" s="425"/>
      <c r="L109" s="425"/>
      <c r="M109" s="425"/>
      <c r="N109" s="425"/>
      <c r="O109" s="426"/>
      <c r="P109" s="427"/>
      <c r="R109" s="428"/>
      <c r="S109" s="425"/>
      <c r="T109" s="425"/>
      <c r="U109" s="425"/>
      <c r="V109" s="764"/>
      <c r="W109" s="764"/>
      <c r="X109" s="425"/>
      <c r="Y109" s="425"/>
      <c r="Z109" s="425"/>
      <c r="AA109" s="425"/>
      <c r="AB109" s="426"/>
      <c r="AC109" s="427"/>
      <c r="AE109" s="428"/>
      <c r="AF109" s="425"/>
      <c r="AG109" s="425"/>
      <c r="AH109" s="425"/>
      <c r="AI109" s="764"/>
      <c r="AJ109" s="764"/>
      <c r="AK109" s="425"/>
      <c r="AL109" s="425"/>
      <c r="AM109" s="425"/>
      <c r="AN109" s="425"/>
      <c r="AO109" s="426"/>
      <c r="AP109" s="427"/>
      <c r="AR109" s="428"/>
      <c r="AS109" s="425"/>
      <c r="AT109" s="425"/>
      <c r="AU109" s="425"/>
      <c r="AV109" s="764"/>
      <c r="AW109" s="764"/>
      <c r="AX109" s="425"/>
      <c r="AY109" s="425"/>
      <c r="AZ109" s="425"/>
      <c r="BA109" s="425"/>
      <c r="BB109" s="426"/>
      <c r="BC109" s="427"/>
      <c r="BE109" s="428"/>
      <c r="BF109" s="425"/>
      <c r="BG109" s="425"/>
      <c r="BH109" s="425"/>
      <c r="BI109" s="764"/>
      <c r="BJ109" s="764"/>
      <c r="BK109" s="425"/>
      <c r="BL109" s="425"/>
      <c r="BM109" s="425"/>
      <c r="BN109" s="425"/>
      <c r="BO109" s="426"/>
      <c r="BP109" s="427"/>
      <c r="BR109" s="428"/>
      <c r="BS109" s="425"/>
      <c r="BT109" s="425"/>
      <c r="BU109" s="425"/>
      <c r="BV109" s="764"/>
      <c r="BW109" s="764"/>
      <c r="BX109" s="425"/>
      <c r="BY109" s="425"/>
      <c r="BZ109" s="425"/>
      <c r="CA109" s="425"/>
      <c r="CB109" s="426"/>
      <c r="CC109" s="427"/>
      <c r="CE109" s="428"/>
      <c r="CF109" s="425"/>
      <c r="CG109" s="425"/>
      <c r="CH109" s="425"/>
      <c r="CI109" s="764"/>
      <c r="CJ109" s="764"/>
      <c r="CK109" s="425"/>
      <c r="CL109" s="425"/>
      <c r="CM109" s="425"/>
      <c r="CN109" s="425"/>
      <c r="CO109" s="426"/>
      <c r="CP109" s="427"/>
      <c r="CR109" s="428"/>
      <c r="CS109" s="425"/>
      <c r="CT109" s="425"/>
      <c r="CU109" s="425"/>
      <c r="CV109" s="764"/>
      <c r="CW109" s="764"/>
      <c r="CX109" s="425"/>
      <c r="CY109" s="425"/>
      <c r="CZ109" s="425"/>
      <c r="DA109" s="425"/>
      <c r="DB109" s="426"/>
      <c r="DC109" s="427"/>
      <c r="DE109" s="428"/>
      <c r="DF109" s="425"/>
      <c r="DG109" s="425"/>
      <c r="DH109" s="425"/>
      <c r="DI109" s="764"/>
      <c r="DJ109" s="764"/>
      <c r="DK109" s="425"/>
      <c r="DL109" s="425"/>
      <c r="DM109" s="425"/>
      <c r="DN109" s="425"/>
      <c r="DO109" s="426"/>
      <c r="DP109" s="427"/>
      <c r="DR109" s="428"/>
      <c r="DS109" s="425"/>
      <c r="DT109" s="425"/>
      <c r="DU109" s="425"/>
      <c r="DV109" s="764"/>
      <c r="DW109" s="764"/>
      <c r="DX109" s="425"/>
      <c r="DY109" s="425"/>
      <c r="DZ109" s="425"/>
      <c r="EA109" s="425"/>
      <c r="EB109" s="426"/>
      <c r="EC109" s="427"/>
    </row>
    <row r="110" spans="1:133" ht="15" customHeight="1" x14ac:dyDescent="0.2">
      <c r="B110" s="422">
        <v>8</v>
      </c>
      <c r="C110" s="423" t="str">
        <f>IF('General Information'!D72="","",'General Information'!D72)</f>
        <v/>
      </c>
      <c r="E110" s="428"/>
      <c r="F110" s="425"/>
      <c r="G110" s="425"/>
      <c r="H110" s="425"/>
      <c r="I110" s="764"/>
      <c r="J110" s="764"/>
      <c r="K110" s="425"/>
      <c r="L110" s="425"/>
      <c r="M110" s="425"/>
      <c r="N110" s="425"/>
      <c r="O110" s="426"/>
      <c r="P110" s="427"/>
      <c r="R110" s="428"/>
      <c r="S110" s="425"/>
      <c r="T110" s="425"/>
      <c r="U110" s="425"/>
      <c r="V110" s="764"/>
      <c r="W110" s="764"/>
      <c r="X110" s="425"/>
      <c r="Y110" s="425"/>
      <c r="Z110" s="425"/>
      <c r="AA110" s="425"/>
      <c r="AB110" s="426"/>
      <c r="AC110" s="427"/>
      <c r="AE110" s="428"/>
      <c r="AF110" s="425"/>
      <c r="AG110" s="425"/>
      <c r="AH110" s="425"/>
      <c r="AI110" s="764"/>
      <c r="AJ110" s="764"/>
      <c r="AK110" s="425"/>
      <c r="AL110" s="425"/>
      <c r="AM110" s="425"/>
      <c r="AN110" s="425"/>
      <c r="AO110" s="426"/>
      <c r="AP110" s="427"/>
      <c r="AR110" s="428"/>
      <c r="AS110" s="425"/>
      <c r="AT110" s="425"/>
      <c r="AU110" s="425"/>
      <c r="AV110" s="764"/>
      <c r="AW110" s="764"/>
      <c r="AX110" s="425"/>
      <c r="AY110" s="425"/>
      <c r="AZ110" s="425"/>
      <c r="BA110" s="425"/>
      <c r="BB110" s="426"/>
      <c r="BC110" s="427"/>
      <c r="BE110" s="428"/>
      <c r="BF110" s="425"/>
      <c r="BG110" s="425"/>
      <c r="BH110" s="425"/>
      <c r="BI110" s="764"/>
      <c r="BJ110" s="764"/>
      <c r="BK110" s="425"/>
      <c r="BL110" s="425"/>
      <c r="BM110" s="425"/>
      <c r="BN110" s="425"/>
      <c r="BO110" s="426"/>
      <c r="BP110" s="427"/>
      <c r="BR110" s="428"/>
      <c r="BS110" s="425"/>
      <c r="BT110" s="425"/>
      <c r="BU110" s="425"/>
      <c r="BV110" s="764"/>
      <c r="BW110" s="764"/>
      <c r="BX110" s="425"/>
      <c r="BY110" s="425"/>
      <c r="BZ110" s="425"/>
      <c r="CA110" s="425"/>
      <c r="CB110" s="426"/>
      <c r="CC110" s="427"/>
      <c r="CE110" s="428"/>
      <c r="CF110" s="425"/>
      <c r="CG110" s="425"/>
      <c r="CH110" s="425"/>
      <c r="CI110" s="764"/>
      <c r="CJ110" s="764"/>
      <c r="CK110" s="425"/>
      <c r="CL110" s="425"/>
      <c r="CM110" s="425"/>
      <c r="CN110" s="425"/>
      <c r="CO110" s="426"/>
      <c r="CP110" s="427"/>
      <c r="CR110" s="428"/>
      <c r="CS110" s="425"/>
      <c r="CT110" s="425"/>
      <c r="CU110" s="425"/>
      <c r="CV110" s="764"/>
      <c r="CW110" s="764"/>
      <c r="CX110" s="425"/>
      <c r="CY110" s="425"/>
      <c r="CZ110" s="425"/>
      <c r="DA110" s="425"/>
      <c r="DB110" s="426"/>
      <c r="DC110" s="427"/>
      <c r="DE110" s="428"/>
      <c r="DF110" s="425"/>
      <c r="DG110" s="425"/>
      <c r="DH110" s="425"/>
      <c r="DI110" s="764"/>
      <c r="DJ110" s="764"/>
      <c r="DK110" s="425"/>
      <c r="DL110" s="425"/>
      <c r="DM110" s="425"/>
      <c r="DN110" s="425"/>
      <c r="DO110" s="426"/>
      <c r="DP110" s="427"/>
      <c r="DR110" s="428"/>
      <c r="DS110" s="425"/>
      <c r="DT110" s="425"/>
      <c r="DU110" s="425"/>
      <c r="DV110" s="764"/>
      <c r="DW110" s="764"/>
      <c r="DX110" s="425"/>
      <c r="DY110" s="425"/>
      <c r="DZ110" s="425"/>
      <c r="EA110" s="425"/>
      <c r="EB110" s="426"/>
      <c r="EC110" s="427"/>
    </row>
    <row r="111" spans="1:133" ht="15" customHeight="1" x14ac:dyDescent="0.2">
      <c r="B111" s="422">
        <v>9</v>
      </c>
      <c r="C111" s="423" t="str">
        <f>IF('General Information'!D73="","",'General Information'!D73)</f>
        <v/>
      </c>
      <c r="E111" s="428"/>
      <c r="F111" s="425"/>
      <c r="G111" s="425"/>
      <c r="H111" s="425"/>
      <c r="I111" s="764"/>
      <c r="J111" s="764"/>
      <c r="K111" s="425"/>
      <c r="L111" s="425"/>
      <c r="M111" s="425"/>
      <c r="N111" s="425"/>
      <c r="O111" s="426"/>
      <c r="P111" s="427"/>
      <c r="R111" s="428"/>
      <c r="S111" s="425"/>
      <c r="T111" s="425"/>
      <c r="U111" s="425"/>
      <c r="V111" s="764"/>
      <c r="W111" s="764"/>
      <c r="X111" s="425"/>
      <c r="Y111" s="425"/>
      <c r="Z111" s="425"/>
      <c r="AA111" s="425"/>
      <c r="AB111" s="426"/>
      <c r="AC111" s="427"/>
      <c r="AE111" s="428"/>
      <c r="AF111" s="425"/>
      <c r="AG111" s="425"/>
      <c r="AH111" s="425"/>
      <c r="AI111" s="764"/>
      <c r="AJ111" s="764"/>
      <c r="AK111" s="425"/>
      <c r="AL111" s="425"/>
      <c r="AM111" s="425"/>
      <c r="AN111" s="425"/>
      <c r="AO111" s="426"/>
      <c r="AP111" s="427"/>
      <c r="AR111" s="428"/>
      <c r="AS111" s="425"/>
      <c r="AT111" s="425"/>
      <c r="AU111" s="425"/>
      <c r="AV111" s="764"/>
      <c r="AW111" s="764"/>
      <c r="AX111" s="425"/>
      <c r="AY111" s="425"/>
      <c r="AZ111" s="425"/>
      <c r="BA111" s="425"/>
      <c r="BB111" s="426"/>
      <c r="BC111" s="427"/>
      <c r="BE111" s="428"/>
      <c r="BF111" s="425"/>
      <c r="BG111" s="425"/>
      <c r="BH111" s="425"/>
      <c r="BI111" s="764"/>
      <c r="BJ111" s="764"/>
      <c r="BK111" s="425"/>
      <c r="BL111" s="425"/>
      <c r="BM111" s="425"/>
      <c r="BN111" s="425"/>
      <c r="BO111" s="426"/>
      <c r="BP111" s="427"/>
      <c r="BR111" s="428"/>
      <c r="BS111" s="425"/>
      <c r="BT111" s="425"/>
      <c r="BU111" s="425"/>
      <c r="BV111" s="764"/>
      <c r="BW111" s="764"/>
      <c r="BX111" s="425"/>
      <c r="BY111" s="425"/>
      <c r="BZ111" s="425"/>
      <c r="CA111" s="425"/>
      <c r="CB111" s="426"/>
      <c r="CC111" s="427"/>
      <c r="CE111" s="428"/>
      <c r="CF111" s="425"/>
      <c r="CG111" s="425"/>
      <c r="CH111" s="425"/>
      <c r="CI111" s="764"/>
      <c r="CJ111" s="764"/>
      <c r="CK111" s="425"/>
      <c r="CL111" s="425"/>
      <c r="CM111" s="425"/>
      <c r="CN111" s="425"/>
      <c r="CO111" s="426"/>
      <c r="CP111" s="427"/>
      <c r="CR111" s="428"/>
      <c r="CS111" s="425"/>
      <c r="CT111" s="425"/>
      <c r="CU111" s="425"/>
      <c r="CV111" s="764"/>
      <c r="CW111" s="764"/>
      <c r="CX111" s="425"/>
      <c r="CY111" s="425"/>
      <c r="CZ111" s="425"/>
      <c r="DA111" s="425"/>
      <c r="DB111" s="426"/>
      <c r="DC111" s="427"/>
      <c r="DE111" s="428"/>
      <c r="DF111" s="425"/>
      <c r="DG111" s="425"/>
      <c r="DH111" s="425"/>
      <c r="DI111" s="764"/>
      <c r="DJ111" s="764"/>
      <c r="DK111" s="425"/>
      <c r="DL111" s="425"/>
      <c r="DM111" s="425"/>
      <c r="DN111" s="425"/>
      <c r="DO111" s="426"/>
      <c r="DP111" s="427"/>
      <c r="DR111" s="428"/>
      <c r="DS111" s="425"/>
      <c r="DT111" s="425"/>
      <c r="DU111" s="425"/>
      <c r="DV111" s="764"/>
      <c r="DW111" s="764"/>
      <c r="DX111" s="425"/>
      <c r="DY111" s="425"/>
      <c r="DZ111" s="425"/>
      <c r="EA111" s="425"/>
      <c r="EB111" s="426"/>
      <c r="EC111" s="427"/>
    </row>
    <row r="112" spans="1:133" ht="15" customHeight="1" thickBot="1" x14ac:dyDescent="0.25">
      <c r="B112" s="422">
        <v>10</v>
      </c>
      <c r="C112" s="423" t="str">
        <f>IF('General Information'!D74="","",'General Information'!D74)</f>
        <v/>
      </c>
      <c r="E112" s="429"/>
      <c r="F112" s="430"/>
      <c r="G112" s="430"/>
      <c r="H112" s="430"/>
      <c r="I112" s="765"/>
      <c r="J112" s="765"/>
      <c r="K112" s="430"/>
      <c r="L112" s="430"/>
      <c r="M112" s="430"/>
      <c r="N112" s="430"/>
      <c r="O112" s="431"/>
      <c r="P112" s="427"/>
      <c r="R112" s="429"/>
      <c r="S112" s="430"/>
      <c r="T112" s="430"/>
      <c r="U112" s="430"/>
      <c r="V112" s="765"/>
      <c r="W112" s="765"/>
      <c r="X112" s="430"/>
      <c r="Y112" s="430"/>
      <c r="Z112" s="430"/>
      <c r="AA112" s="430"/>
      <c r="AB112" s="431"/>
      <c r="AC112" s="427"/>
      <c r="AE112" s="429"/>
      <c r="AF112" s="430"/>
      <c r="AG112" s="430"/>
      <c r="AH112" s="430"/>
      <c r="AI112" s="765"/>
      <c r="AJ112" s="765"/>
      <c r="AK112" s="430"/>
      <c r="AL112" s="430"/>
      <c r="AM112" s="430"/>
      <c r="AN112" s="430"/>
      <c r="AO112" s="431"/>
      <c r="AP112" s="427"/>
      <c r="AR112" s="429"/>
      <c r="AS112" s="430"/>
      <c r="AT112" s="430"/>
      <c r="AU112" s="430"/>
      <c r="AV112" s="765"/>
      <c r="AW112" s="765"/>
      <c r="AX112" s="430"/>
      <c r="AY112" s="430"/>
      <c r="AZ112" s="430"/>
      <c r="BA112" s="430"/>
      <c r="BB112" s="431"/>
      <c r="BC112" s="427"/>
      <c r="BE112" s="429"/>
      <c r="BF112" s="430"/>
      <c r="BG112" s="430"/>
      <c r="BH112" s="430"/>
      <c r="BI112" s="765"/>
      <c r="BJ112" s="765"/>
      <c r="BK112" s="430"/>
      <c r="BL112" s="430"/>
      <c r="BM112" s="430"/>
      <c r="BN112" s="430"/>
      <c r="BO112" s="431"/>
      <c r="BP112" s="427"/>
      <c r="BR112" s="429"/>
      <c r="BS112" s="430"/>
      <c r="BT112" s="430"/>
      <c r="BU112" s="430"/>
      <c r="BV112" s="765"/>
      <c r="BW112" s="765"/>
      <c r="BX112" s="430"/>
      <c r="BY112" s="430"/>
      <c r="BZ112" s="430"/>
      <c r="CA112" s="430"/>
      <c r="CB112" s="431"/>
      <c r="CC112" s="427"/>
      <c r="CE112" s="429"/>
      <c r="CF112" s="430"/>
      <c r="CG112" s="430"/>
      <c r="CH112" s="430"/>
      <c r="CI112" s="765"/>
      <c r="CJ112" s="765"/>
      <c r="CK112" s="430"/>
      <c r="CL112" s="430"/>
      <c r="CM112" s="430"/>
      <c r="CN112" s="430"/>
      <c r="CO112" s="431"/>
      <c r="CP112" s="427"/>
      <c r="CR112" s="429"/>
      <c r="CS112" s="430"/>
      <c r="CT112" s="430"/>
      <c r="CU112" s="430"/>
      <c r="CV112" s="765"/>
      <c r="CW112" s="765"/>
      <c r="CX112" s="430"/>
      <c r="CY112" s="430"/>
      <c r="CZ112" s="430"/>
      <c r="DA112" s="430"/>
      <c r="DB112" s="431"/>
      <c r="DC112" s="427"/>
      <c r="DE112" s="429"/>
      <c r="DF112" s="430"/>
      <c r="DG112" s="430"/>
      <c r="DH112" s="430"/>
      <c r="DI112" s="765"/>
      <c r="DJ112" s="765"/>
      <c r="DK112" s="430"/>
      <c r="DL112" s="430"/>
      <c r="DM112" s="430"/>
      <c r="DN112" s="430"/>
      <c r="DO112" s="431"/>
      <c r="DP112" s="427"/>
      <c r="DR112" s="429"/>
      <c r="DS112" s="430"/>
      <c r="DT112" s="430"/>
      <c r="DU112" s="430"/>
      <c r="DV112" s="765"/>
      <c r="DW112" s="765"/>
      <c r="DX112" s="430"/>
      <c r="DY112" s="430"/>
      <c r="DZ112" s="430"/>
      <c r="EA112" s="430"/>
      <c r="EB112" s="431"/>
      <c r="EC112" s="427"/>
    </row>
    <row r="113" spans="1:1" x14ac:dyDescent="0.2">
      <c r="A113" s="432" t="s">
        <v>447</v>
      </c>
    </row>
  </sheetData>
  <mergeCells count="53">
    <mergeCell ref="B16:C16"/>
    <mergeCell ref="B11:C11"/>
    <mergeCell ref="B12:C12"/>
    <mergeCell ref="B13:C13"/>
    <mergeCell ref="B14:C14"/>
    <mergeCell ref="B15:C15"/>
    <mergeCell ref="B27:C27"/>
    <mergeCell ref="B17:C17"/>
    <mergeCell ref="B18:C18"/>
    <mergeCell ref="B19:C19"/>
    <mergeCell ref="B20:C20"/>
    <mergeCell ref="B21:C21"/>
    <mergeCell ref="B22:C22"/>
    <mergeCell ref="B34:C34"/>
    <mergeCell ref="B36:C36"/>
    <mergeCell ref="B41:C41"/>
    <mergeCell ref="B28:C28"/>
    <mergeCell ref="B29:C29"/>
    <mergeCell ref="B30:C30"/>
    <mergeCell ref="B31:C31"/>
    <mergeCell ref="B32:C32"/>
    <mergeCell ref="B33:C33"/>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62:C62"/>
    <mergeCell ref="B54:C54"/>
    <mergeCell ref="B55:C55"/>
    <mergeCell ref="B56:C56"/>
    <mergeCell ref="B57:C57"/>
    <mergeCell ref="B58:C58"/>
    <mergeCell ref="B59:C59"/>
    <mergeCell ref="B67:C67"/>
    <mergeCell ref="B68:C68"/>
    <mergeCell ref="B69:C69"/>
    <mergeCell ref="B70:C70"/>
    <mergeCell ref="B71:C71"/>
    <mergeCell ref="B93:C93"/>
    <mergeCell ref="B72:C72"/>
    <mergeCell ref="B73:C73"/>
    <mergeCell ref="B74:C74"/>
    <mergeCell ref="B75:C75"/>
  </mergeCells>
  <pageMargins left="0.7" right="0.7" top="0.75" bottom="0.75" header="0.3" footer="0.3"/>
  <pageSetup scale="60" fitToHeight="0" orientation="landscape" r:id="rId1"/>
  <rowBreaks count="2" manualBreakCount="2">
    <brk id="38" max="15" man="1"/>
    <brk id="99"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autoPageBreaks="0"/>
  </sheetPr>
  <dimension ref="A1:P147"/>
  <sheetViews>
    <sheetView zoomScale="90" zoomScaleNormal="90" workbookViewId="0"/>
  </sheetViews>
  <sheetFormatPr defaultColWidth="9.140625" defaultRowHeight="14.25" x14ac:dyDescent="0.2"/>
  <cols>
    <col min="1" max="1" width="3.28515625" style="448" customWidth="1"/>
    <col min="2" max="16" width="21.7109375" style="448" customWidth="1"/>
    <col min="17" max="16384" width="9.140625" style="448"/>
  </cols>
  <sheetData>
    <row r="1" spans="1:16" s="342" customFormat="1" ht="20.25" x14ac:dyDescent="0.3">
      <c r="A1" s="892" t="s">
        <v>427</v>
      </c>
      <c r="B1" s="212"/>
    </row>
    <row r="2" spans="1:16" s="342" customFormat="1" ht="12.95" customHeight="1" x14ac:dyDescent="0.2">
      <c r="A2" s="433"/>
      <c r="B2" s="434"/>
    </row>
    <row r="3" spans="1:16" s="342" customFormat="1" ht="20.25" customHeight="1" x14ac:dyDescent="0.3">
      <c r="A3" s="433"/>
      <c r="B3" s="435" t="s">
        <v>567</v>
      </c>
    </row>
    <row r="4" spans="1:16" s="342" customFormat="1" ht="12.95" customHeight="1" x14ac:dyDescent="0.2">
      <c r="A4" s="433"/>
      <c r="B4" s="434" t="s">
        <v>428</v>
      </c>
    </row>
    <row r="6" spans="1:16" ht="45" x14ac:dyDescent="0.6">
      <c r="B6" s="578" t="s">
        <v>259</v>
      </c>
      <c r="C6" s="578"/>
      <c r="D6" s="578"/>
      <c r="E6" s="578"/>
      <c r="F6" s="578"/>
      <c r="G6" s="578"/>
      <c r="H6" s="578"/>
      <c r="I6" s="578"/>
      <c r="J6" s="578"/>
      <c r="K6" s="578"/>
      <c r="L6" s="578"/>
      <c r="M6" s="578"/>
      <c r="N6" s="578"/>
      <c r="O6" s="578"/>
      <c r="P6" s="578"/>
    </row>
    <row r="8" spans="1:16" x14ac:dyDescent="0.2">
      <c r="B8" s="579" t="s">
        <v>494</v>
      </c>
      <c r="C8" s="579"/>
      <c r="D8" s="579"/>
      <c r="E8" s="579"/>
      <c r="F8" s="579"/>
      <c r="G8" s="579"/>
      <c r="H8" s="579"/>
      <c r="I8" s="579"/>
      <c r="J8" s="579"/>
      <c r="K8" s="579"/>
      <c r="L8" s="579"/>
      <c r="M8" s="579"/>
      <c r="N8" s="579"/>
      <c r="O8" s="579"/>
      <c r="P8" s="579"/>
    </row>
    <row r="10" spans="1:16" ht="15" x14ac:dyDescent="0.25">
      <c r="B10" s="408" t="s">
        <v>260</v>
      </c>
      <c r="E10" s="408" t="s">
        <v>261</v>
      </c>
    </row>
    <row r="11" spans="1:16" x14ac:dyDescent="0.2">
      <c r="B11" s="33" t="s">
        <v>263</v>
      </c>
      <c r="C11" s="580">
        <v>0.15</v>
      </c>
      <c r="E11" s="33" t="s">
        <v>50</v>
      </c>
      <c r="J11" s="33"/>
      <c r="K11" s="33"/>
      <c r="L11" s="33"/>
      <c r="M11" s="33"/>
      <c r="N11" s="33"/>
      <c r="O11" s="33"/>
      <c r="P11" s="33"/>
    </row>
    <row r="12" spans="1:16" x14ac:dyDescent="0.2">
      <c r="B12" s="33" t="s">
        <v>59</v>
      </c>
      <c r="C12" s="580">
        <v>0.15</v>
      </c>
      <c r="E12" s="33" t="s">
        <v>176</v>
      </c>
      <c r="J12" s="33"/>
      <c r="K12" s="33"/>
      <c r="L12" s="33"/>
      <c r="M12" s="33"/>
      <c r="N12" s="33"/>
      <c r="O12" s="33"/>
      <c r="P12" s="33"/>
    </row>
    <row r="13" spans="1:16" x14ac:dyDescent="0.2">
      <c r="B13" s="33" t="s">
        <v>60</v>
      </c>
      <c r="C13" s="580">
        <v>0.15</v>
      </c>
      <c r="E13" s="33" t="s">
        <v>51</v>
      </c>
    </row>
    <row r="14" spans="1:16" x14ac:dyDescent="0.2">
      <c r="B14" s="33" t="s">
        <v>583</v>
      </c>
      <c r="C14" s="580">
        <v>0.15</v>
      </c>
      <c r="E14" s="33" t="s">
        <v>52</v>
      </c>
    </row>
    <row r="15" spans="1:16" x14ac:dyDescent="0.2">
      <c r="B15" s="33" t="s">
        <v>61</v>
      </c>
      <c r="C15" s="580">
        <v>0.15</v>
      </c>
    </row>
    <row r="16" spans="1:16" x14ac:dyDescent="0.2">
      <c r="B16" s="581" t="s">
        <v>62</v>
      </c>
      <c r="C16" s="580">
        <v>0.15</v>
      </c>
    </row>
    <row r="17" spans="2:5" x14ac:dyDescent="0.2">
      <c r="B17" s="33" t="s">
        <v>63</v>
      </c>
      <c r="C17" s="580">
        <v>0.15</v>
      </c>
    </row>
    <row r="18" spans="2:5" x14ac:dyDescent="0.2">
      <c r="B18" s="33"/>
      <c r="C18" s="580">
        <v>0</v>
      </c>
    </row>
    <row r="20" spans="2:5" ht="15" x14ac:dyDescent="0.25">
      <c r="B20" s="408" t="s">
        <v>495</v>
      </c>
    </row>
    <row r="21" spans="2:5" x14ac:dyDescent="0.2">
      <c r="B21" s="448" t="s">
        <v>10</v>
      </c>
      <c r="C21" s="448" t="s">
        <v>317</v>
      </c>
    </row>
    <row r="22" spans="2:5" x14ac:dyDescent="0.2">
      <c r="B22" s="448" t="s">
        <v>9</v>
      </c>
      <c r="C22" s="448" t="s">
        <v>245</v>
      </c>
    </row>
    <row r="24" spans="2:5" ht="15" x14ac:dyDescent="0.25">
      <c r="B24" s="408" t="s">
        <v>265</v>
      </c>
    </row>
    <row r="25" spans="2:5" x14ac:dyDescent="0.2">
      <c r="B25" s="582" t="s">
        <v>315</v>
      </c>
      <c r="C25" s="582" t="s">
        <v>339</v>
      </c>
      <c r="D25" s="582" t="s">
        <v>345</v>
      </c>
      <c r="E25" s="582"/>
    </row>
    <row r="26" spans="2:5" x14ac:dyDescent="0.2">
      <c r="B26" s="33" t="s">
        <v>10</v>
      </c>
      <c r="C26" s="448" t="s">
        <v>317</v>
      </c>
      <c r="D26" s="448" t="s">
        <v>318</v>
      </c>
    </row>
    <row r="27" spans="2:5" x14ac:dyDescent="0.2">
      <c r="B27" s="33" t="s">
        <v>9</v>
      </c>
      <c r="C27" s="448" t="s">
        <v>338</v>
      </c>
      <c r="D27" s="448" t="s">
        <v>317</v>
      </c>
    </row>
    <row r="28" spans="2:5" x14ac:dyDescent="0.2">
      <c r="B28" s="582" t="s">
        <v>316</v>
      </c>
      <c r="C28" s="582" t="s">
        <v>339</v>
      </c>
      <c r="D28" s="582" t="s">
        <v>345</v>
      </c>
      <c r="E28" s="582" t="s">
        <v>368</v>
      </c>
    </row>
    <row r="29" spans="2:5" x14ac:dyDescent="0.2">
      <c r="B29" s="33" t="s">
        <v>464</v>
      </c>
      <c r="C29" s="448" t="s">
        <v>488</v>
      </c>
      <c r="D29" s="448" t="s">
        <v>319</v>
      </c>
      <c r="E29" s="448" t="s">
        <v>568</v>
      </c>
    </row>
    <row r="30" spans="2:5" x14ac:dyDescent="0.2">
      <c r="B30" s="33" t="s">
        <v>466</v>
      </c>
      <c r="C30" s="448" t="s">
        <v>467</v>
      </c>
      <c r="D30" s="448" t="s">
        <v>340</v>
      </c>
      <c r="E30" s="448" t="s">
        <v>568</v>
      </c>
    </row>
    <row r="31" spans="2:5" x14ac:dyDescent="0.2">
      <c r="B31" s="581" t="s">
        <v>465</v>
      </c>
      <c r="C31" s="448" t="s">
        <v>468</v>
      </c>
      <c r="D31" s="448" t="s">
        <v>317</v>
      </c>
      <c r="E31" s="448" t="s">
        <v>569</v>
      </c>
    </row>
    <row r="33" spans="2:7" ht="15" x14ac:dyDescent="0.25">
      <c r="B33" s="408" t="s">
        <v>371</v>
      </c>
    </row>
    <row r="34" spans="2:7" x14ac:dyDescent="0.2">
      <c r="B34" s="582" t="s">
        <v>315</v>
      </c>
      <c r="C34" s="582" t="s">
        <v>339</v>
      </c>
      <c r="D34" s="582"/>
      <c r="E34" s="582"/>
    </row>
    <row r="35" spans="2:7" x14ac:dyDescent="0.2">
      <c r="B35" s="33" t="s">
        <v>10</v>
      </c>
      <c r="C35" s="448" t="s">
        <v>317</v>
      </c>
    </row>
    <row r="36" spans="2:7" x14ac:dyDescent="0.2">
      <c r="B36" s="33" t="s">
        <v>9</v>
      </c>
      <c r="C36" s="448" t="s">
        <v>245</v>
      </c>
      <c r="D36" s="448" t="s">
        <v>317</v>
      </c>
    </row>
    <row r="38" spans="2:7" ht="15" x14ac:dyDescent="0.25">
      <c r="B38" s="408" t="s">
        <v>367</v>
      </c>
    </row>
    <row r="39" spans="2:7" x14ac:dyDescent="0.2">
      <c r="B39" s="582" t="s">
        <v>315</v>
      </c>
      <c r="C39" s="582" t="s">
        <v>339</v>
      </c>
      <c r="E39" s="582"/>
    </row>
    <row r="40" spans="2:7" x14ac:dyDescent="0.2">
      <c r="B40" s="33" t="s">
        <v>10</v>
      </c>
      <c r="C40" s="448" t="s">
        <v>317</v>
      </c>
    </row>
    <row r="41" spans="2:7" x14ac:dyDescent="0.2">
      <c r="B41" s="33" t="s">
        <v>9</v>
      </c>
      <c r="C41" s="448" t="s">
        <v>369</v>
      </c>
      <c r="D41" s="448" t="s">
        <v>317</v>
      </c>
    </row>
    <row r="42" spans="2:7" x14ac:dyDescent="0.2">
      <c r="B42" s="582" t="s">
        <v>316</v>
      </c>
      <c r="C42" s="582" t="s">
        <v>339</v>
      </c>
      <c r="D42" s="582" t="s">
        <v>385</v>
      </c>
      <c r="E42" s="582" t="s">
        <v>386</v>
      </c>
      <c r="F42" s="582" t="s">
        <v>387</v>
      </c>
    </row>
    <row r="43" spans="2:7" x14ac:dyDescent="0.2">
      <c r="B43" s="448" t="s">
        <v>381</v>
      </c>
      <c r="C43" s="448" t="s">
        <v>317</v>
      </c>
      <c r="D43" s="448">
        <v>0</v>
      </c>
    </row>
    <row r="44" spans="2:7" x14ac:dyDescent="0.2">
      <c r="B44" s="33" t="s">
        <v>372</v>
      </c>
      <c r="C44" s="448" t="s">
        <v>382</v>
      </c>
      <c r="D44" s="448">
        <v>1</v>
      </c>
      <c r="E44" s="448">
        <f>COLUMN('Budget Details'!$G$3)</f>
        <v>7</v>
      </c>
      <c r="F44" s="448">
        <f>COLUMN('Financial Summary &amp; Reporting'!$E$5)</f>
        <v>5</v>
      </c>
      <c r="G44" s="448">
        <f>D67</f>
        <v>19</v>
      </c>
    </row>
    <row r="45" spans="2:7" x14ac:dyDescent="0.2">
      <c r="B45" s="33" t="s">
        <v>373</v>
      </c>
      <c r="C45" s="448" t="s">
        <v>383</v>
      </c>
      <c r="D45" s="448">
        <v>2</v>
      </c>
      <c r="E45" s="448">
        <f>COLUMN('Budget Details'!$H$3)</f>
        <v>8</v>
      </c>
      <c r="F45" s="448">
        <f>COLUMN('Financial Summary &amp; Reporting'!$F$5)</f>
        <v>6</v>
      </c>
      <c r="G45" s="448">
        <f t="shared" ref="G45:G52" si="0">D68</f>
        <v>34</v>
      </c>
    </row>
    <row r="46" spans="2:7" x14ac:dyDescent="0.2">
      <c r="B46" s="33" t="s">
        <v>374</v>
      </c>
      <c r="C46" s="448" t="s">
        <v>383</v>
      </c>
      <c r="D46" s="448">
        <v>3</v>
      </c>
      <c r="E46" s="448">
        <f>COLUMN('Budget Details'!$I$3)</f>
        <v>9</v>
      </c>
      <c r="F46" s="448">
        <f>COLUMN('Financial Summary &amp; Reporting'!$G$5)</f>
        <v>7</v>
      </c>
      <c r="G46" s="448">
        <f t="shared" si="0"/>
        <v>49</v>
      </c>
    </row>
    <row r="47" spans="2:7" x14ac:dyDescent="0.2">
      <c r="B47" s="33" t="s">
        <v>375</v>
      </c>
      <c r="C47" s="448" t="s">
        <v>383</v>
      </c>
      <c r="D47" s="448">
        <v>4</v>
      </c>
      <c r="E47" s="448">
        <f>COLUMN('Budget Details'!$J$3)</f>
        <v>10</v>
      </c>
      <c r="F47" s="448">
        <f>COLUMN('Financial Summary &amp; Reporting'!$H$5)</f>
        <v>8</v>
      </c>
      <c r="G47" s="448">
        <f t="shared" si="0"/>
        <v>64</v>
      </c>
    </row>
    <row r="48" spans="2:7" x14ac:dyDescent="0.2">
      <c r="B48" s="33" t="s">
        <v>376</v>
      </c>
      <c r="C48" s="448" t="s">
        <v>383</v>
      </c>
      <c r="D48" s="448">
        <v>5</v>
      </c>
      <c r="E48" s="448">
        <f>COLUMN('Budget Details'!$K$3)</f>
        <v>11</v>
      </c>
      <c r="F48" s="448">
        <f>COLUMN('Financial Summary &amp; Reporting'!$I$5)</f>
        <v>9</v>
      </c>
      <c r="G48" s="448">
        <f t="shared" si="0"/>
        <v>79</v>
      </c>
    </row>
    <row r="49" spans="2:16" x14ac:dyDescent="0.2">
      <c r="B49" s="33" t="s">
        <v>377</v>
      </c>
      <c r="C49" s="448" t="s">
        <v>383</v>
      </c>
      <c r="D49" s="448">
        <v>6</v>
      </c>
      <c r="E49" s="448">
        <f>COLUMN('Budget Details'!$L$3)</f>
        <v>12</v>
      </c>
      <c r="F49" s="448">
        <f>COLUMN('Financial Summary &amp; Reporting'!$J$5)</f>
        <v>10</v>
      </c>
      <c r="G49" s="448">
        <f t="shared" si="0"/>
        <v>94</v>
      </c>
    </row>
    <row r="50" spans="2:16" x14ac:dyDescent="0.2">
      <c r="B50" s="33" t="s">
        <v>378</v>
      </c>
      <c r="C50" s="448" t="s">
        <v>383</v>
      </c>
      <c r="D50" s="448">
        <v>7</v>
      </c>
      <c r="E50" s="448">
        <f>COLUMN('Budget Details'!$M$3)</f>
        <v>13</v>
      </c>
      <c r="F50" s="448">
        <f>COLUMN('Financial Summary &amp; Reporting'!$K$5)</f>
        <v>11</v>
      </c>
      <c r="G50" s="448">
        <f t="shared" si="0"/>
        <v>109</v>
      </c>
    </row>
    <row r="51" spans="2:16" x14ac:dyDescent="0.2">
      <c r="B51" s="33" t="s">
        <v>379</v>
      </c>
      <c r="C51" s="448" t="s">
        <v>383</v>
      </c>
      <c r="D51" s="448">
        <v>8</v>
      </c>
      <c r="E51" s="448">
        <f>COLUMN('Budget Details'!$N$3)</f>
        <v>14</v>
      </c>
      <c r="F51" s="448">
        <f>COLUMN('Financial Summary &amp; Reporting'!$L$5)</f>
        <v>12</v>
      </c>
      <c r="G51" s="448">
        <f t="shared" si="0"/>
        <v>124</v>
      </c>
    </row>
    <row r="52" spans="2:16" x14ac:dyDescent="0.2">
      <c r="B52" s="33" t="s">
        <v>380</v>
      </c>
      <c r="C52" s="448" t="s">
        <v>383</v>
      </c>
      <c r="D52" s="448">
        <v>9</v>
      </c>
      <c r="E52" s="448">
        <f>COLUMN('Budget Details'!$O$3)</f>
        <v>15</v>
      </c>
      <c r="F52" s="448">
        <f>COLUMN('Financial Summary &amp; Reporting'!$M$5)</f>
        <v>13</v>
      </c>
      <c r="G52" s="448">
        <f t="shared" si="0"/>
        <v>139</v>
      </c>
    </row>
    <row r="54" spans="2:16" x14ac:dyDescent="0.2">
      <c r="B54" s="583" t="s">
        <v>312</v>
      </c>
      <c r="C54" s="583"/>
      <c r="D54" s="583"/>
      <c r="E54" s="583"/>
      <c r="F54" s="583"/>
      <c r="G54" s="583"/>
      <c r="H54" s="583"/>
      <c r="I54" s="583"/>
      <c r="J54" s="583"/>
      <c r="K54" s="583"/>
      <c r="L54" s="583"/>
      <c r="M54" s="583"/>
      <c r="N54" s="583"/>
      <c r="O54" s="583"/>
      <c r="P54" s="583"/>
    </row>
    <row r="56" spans="2:16" ht="15" x14ac:dyDescent="0.25">
      <c r="B56" s="408" t="s">
        <v>268</v>
      </c>
    </row>
    <row r="57" spans="2:16" x14ac:dyDescent="0.2">
      <c r="B57" s="448" t="s">
        <v>269</v>
      </c>
    </row>
    <row r="58" spans="2:16" x14ac:dyDescent="0.2">
      <c r="B58" s="448" t="s">
        <v>270</v>
      </c>
    </row>
    <row r="61" spans="2:16" x14ac:dyDescent="0.2">
      <c r="B61" s="584" t="s">
        <v>311</v>
      </c>
      <c r="C61" s="584"/>
      <c r="D61" s="584"/>
      <c r="E61" s="584"/>
      <c r="F61" s="584"/>
      <c r="G61" s="584"/>
      <c r="H61" s="584"/>
      <c r="I61" s="584"/>
      <c r="J61" s="584"/>
      <c r="K61" s="584"/>
      <c r="L61" s="584"/>
      <c r="M61" s="584"/>
      <c r="N61" s="584"/>
      <c r="O61" s="584"/>
      <c r="P61" s="584"/>
    </row>
    <row r="63" spans="2:16" ht="15" x14ac:dyDescent="0.25">
      <c r="B63" s="408" t="s">
        <v>313</v>
      </c>
    </row>
    <row r="64" spans="2:16" s="586" customFormat="1" x14ac:dyDescent="0.2">
      <c r="B64" s="585">
        <v>1</v>
      </c>
      <c r="C64" s="585">
        <v>2</v>
      </c>
      <c r="D64" s="585">
        <v>3</v>
      </c>
      <c r="E64" s="585">
        <v>4</v>
      </c>
      <c r="F64" s="585">
        <v>5</v>
      </c>
      <c r="G64" s="585">
        <v>6</v>
      </c>
      <c r="H64" s="585">
        <v>7</v>
      </c>
      <c r="I64" s="585">
        <v>8</v>
      </c>
      <c r="J64" s="585">
        <v>9</v>
      </c>
      <c r="K64" s="585">
        <v>10</v>
      </c>
      <c r="L64" s="585">
        <v>11</v>
      </c>
      <c r="M64" s="585">
        <v>12</v>
      </c>
      <c r="N64" s="585">
        <v>13</v>
      </c>
      <c r="O64" s="585">
        <v>14</v>
      </c>
      <c r="P64" s="585">
        <v>15</v>
      </c>
    </row>
    <row r="65" spans="2:16" x14ac:dyDescent="0.2">
      <c r="B65" s="582" t="s">
        <v>360</v>
      </c>
      <c r="C65" s="582" t="s">
        <v>361</v>
      </c>
      <c r="D65" s="582" t="s">
        <v>362</v>
      </c>
      <c r="E65" s="582" t="s">
        <v>363</v>
      </c>
      <c r="F65" s="582" t="s">
        <v>364</v>
      </c>
      <c r="G65" s="582" t="s">
        <v>441</v>
      </c>
      <c r="H65" s="582" t="s">
        <v>442</v>
      </c>
      <c r="I65" s="582" t="s">
        <v>365</v>
      </c>
      <c r="J65" s="582" t="s">
        <v>366</v>
      </c>
      <c r="K65" s="582" t="s">
        <v>570</v>
      </c>
      <c r="L65" s="582" t="s">
        <v>571</v>
      </c>
      <c r="M65" s="582" t="s">
        <v>572</v>
      </c>
      <c r="N65" s="582" t="s">
        <v>573</v>
      </c>
      <c r="O65" s="582" t="s">
        <v>574</v>
      </c>
      <c r="P65" s="582" t="s">
        <v>575</v>
      </c>
    </row>
    <row r="66" spans="2:16" x14ac:dyDescent="0.2">
      <c r="B66" s="448" t="s">
        <v>0</v>
      </c>
      <c r="C66" s="448" t="s">
        <v>323</v>
      </c>
      <c r="D66" s="448">
        <f>COLUMN('Financial Summary &amp; Reporting'!$E$2)</f>
        <v>5</v>
      </c>
      <c r="E66" s="448">
        <f>ROW('Financial Summary &amp; Reporting'!$A$29)</f>
        <v>29</v>
      </c>
      <c r="F66" s="448" t="str">
        <f>"'" &amp; $C66 &amp; "'!" &amp; ADDRESS(E66,$D66)</f>
        <v>'Financial Summary &amp; Reporting'!$E$29</v>
      </c>
      <c r="G66" s="448">
        <f>ROW('Financial Summary &amp; Reporting'!$A$43)</f>
        <v>43</v>
      </c>
      <c r="H66" s="448" t="str">
        <f>"'" &amp; $C66 &amp; "'!" &amp; ADDRESS(G66,$D66)</f>
        <v>'Financial Summary &amp; Reporting'!$E$43</v>
      </c>
      <c r="I66" s="448">
        <f>ROW('Financial Summary &amp; Reporting'!$A$5)</f>
        <v>5</v>
      </c>
      <c r="J66" s="448" t="str">
        <f>"'" &amp; $C66 &amp; "'!" &amp; ADDRESS(I66,$D66)</f>
        <v>'Financial Summary &amp; Reporting'!$E$5</v>
      </c>
      <c r="K66" s="448">
        <f>ROW('Financial Summary &amp; Reporting'!$A$19)</f>
        <v>19</v>
      </c>
      <c r="L66" s="448" t="str">
        <f>"'" &amp; $C66 &amp; "'!" &amp; ADDRESS(K66,$D66)</f>
        <v>'Financial Summary &amp; Reporting'!$E$19</v>
      </c>
      <c r="M66" s="448">
        <f>ROW('Financial Summary &amp; Reporting'!$A$20)</f>
        <v>20</v>
      </c>
      <c r="N66" s="448" t="str">
        <f>"'" &amp; $C66 &amp; "'!" &amp; ADDRESS(M66,$D66)</f>
        <v>'Financial Summary &amp; Reporting'!$E$20</v>
      </c>
      <c r="O66" s="448">
        <f>ROW('Financial Summary &amp; Reporting'!$A$13)</f>
        <v>13</v>
      </c>
      <c r="P66" s="448" t="str">
        <f>"'" &amp; $C66 &amp; "'!" &amp; ADDRESS(O66,$D66)</f>
        <v>'Financial Summary &amp; Reporting'!$E$13</v>
      </c>
    </row>
    <row r="67" spans="2:16" x14ac:dyDescent="0.2">
      <c r="B67" s="448" t="s">
        <v>178</v>
      </c>
      <c r="C67" s="448" t="s">
        <v>323</v>
      </c>
      <c r="D67" s="448">
        <f>COLUMN('Financial Summary &amp; Reporting'!$S$2)</f>
        <v>19</v>
      </c>
      <c r="E67" s="448">
        <f>ROW('Financial Summary &amp; Reporting'!$A$29)</f>
        <v>29</v>
      </c>
      <c r="F67" s="448" t="str">
        <f t="shared" ref="F67:F86" si="1">"'" &amp; $C67 &amp; "'!" &amp; ADDRESS(E67,$D67)</f>
        <v>'Financial Summary &amp; Reporting'!$S$29</v>
      </c>
      <c r="G67" s="448">
        <f>ROW('Financial Summary &amp; Reporting'!$A$43)</f>
        <v>43</v>
      </c>
      <c r="H67" s="448" t="str">
        <f t="shared" ref="H67:H86" si="2">"'" &amp; $C67 &amp; "'!" &amp; ADDRESS(G67,$D67)</f>
        <v>'Financial Summary &amp; Reporting'!$S$43</v>
      </c>
      <c r="I67" s="448">
        <f>ROW('Financial Summary &amp; Reporting'!$A$5)</f>
        <v>5</v>
      </c>
      <c r="J67" s="448" t="str">
        <f t="shared" ref="J67:J86" si="3">"'" &amp; $C67 &amp; "'!" &amp; ADDRESS(I67,$D67)</f>
        <v>'Financial Summary &amp; Reporting'!$S$5</v>
      </c>
      <c r="K67" s="448">
        <f>ROW('Financial Summary &amp; Reporting'!$A$19)</f>
        <v>19</v>
      </c>
      <c r="L67" s="448" t="str">
        <f t="shared" ref="L67:L86" si="4">"'" &amp; $C67 &amp; "'!" &amp; ADDRESS(K67,$D67)</f>
        <v>'Financial Summary &amp; Reporting'!$S$19</v>
      </c>
      <c r="M67" s="448">
        <f>ROW('Financial Summary &amp; Reporting'!$A$20)</f>
        <v>20</v>
      </c>
      <c r="N67" s="448" t="str">
        <f t="shared" ref="N67:N86" si="5">"'" &amp; $C67 &amp; "'!" &amp; ADDRESS(M67,$D67)</f>
        <v>'Financial Summary &amp; Reporting'!$S$20</v>
      </c>
      <c r="O67" s="448">
        <f>ROW('Financial Summary &amp; Reporting'!$A$13)</f>
        <v>13</v>
      </c>
      <c r="P67" s="448" t="str">
        <f t="shared" ref="P67:P86" si="6">"'" &amp; $C67 &amp; "'!" &amp; ADDRESS(O67,$D67)</f>
        <v>'Financial Summary &amp; Reporting'!$S$13</v>
      </c>
    </row>
    <row r="68" spans="2:16" x14ac:dyDescent="0.2">
      <c r="B68" s="448" t="s">
        <v>179</v>
      </c>
      <c r="C68" s="448" t="s">
        <v>323</v>
      </c>
      <c r="D68" s="448">
        <f>COLUMN('Financial Summary &amp; Reporting'!$AH$2)</f>
        <v>34</v>
      </c>
      <c r="E68" s="448">
        <f>ROW('Financial Summary &amp; Reporting'!$A$29)</f>
        <v>29</v>
      </c>
      <c r="F68" s="448" t="str">
        <f t="shared" si="1"/>
        <v>'Financial Summary &amp; Reporting'!$AH$29</v>
      </c>
      <c r="G68" s="448">
        <f>ROW('Financial Summary &amp; Reporting'!$A$43)</f>
        <v>43</v>
      </c>
      <c r="H68" s="448" t="str">
        <f t="shared" si="2"/>
        <v>'Financial Summary &amp; Reporting'!$AH$43</v>
      </c>
      <c r="I68" s="448">
        <f>ROW('Financial Summary &amp; Reporting'!$A$5)</f>
        <v>5</v>
      </c>
      <c r="J68" s="448" t="str">
        <f t="shared" si="3"/>
        <v>'Financial Summary &amp; Reporting'!$AH$5</v>
      </c>
      <c r="K68" s="448">
        <f>ROW('Financial Summary &amp; Reporting'!$A$19)</f>
        <v>19</v>
      </c>
      <c r="L68" s="448" t="str">
        <f t="shared" si="4"/>
        <v>'Financial Summary &amp; Reporting'!$AH$19</v>
      </c>
      <c r="M68" s="448">
        <f>ROW('Financial Summary &amp; Reporting'!$A$20)</f>
        <v>20</v>
      </c>
      <c r="N68" s="448" t="str">
        <f t="shared" si="5"/>
        <v>'Financial Summary &amp; Reporting'!$AH$20</v>
      </c>
      <c r="O68" s="448">
        <f>ROW('Financial Summary &amp; Reporting'!$A$13)</f>
        <v>13</v>
      </c>
      <c r="P68" s="448" t="str">
        <f t="shared" si="6"/>
        <v>'Financial Summary &amp; Reporting'!$AH$13</v>
      </c>
    </row>
    <row r="69" spans="2:16" x14ac:dyDescent="0.2">
      <c r="B69" s="448" t="s">
        <v>180</v>
      </c>
      <c r="C69" s="448" t="s">
        <v>323</v>
      </c>
      <c r="D69" s="448">
        <f>COLUMN('Financial Summary &amp; Reporting'!$AW$2)</f>
        <v>49</v>
      </c>
      <c r="E69" s="448">
        <f>ROW('Financial Summary &amp; Reporting'!$A$29)</f>
        <v>29</v>
      </c>
      <c r="F69" s="448" t="str">
        <f t="shared" si="1"/>
        <v>'Financial Summary &amp; Reporting'!$AW$29</v>
      </c>
      <c r="G69" s="448">
        <f>ROW('Financial Summary &amp; Reporting'!$A$43)</f>
        <v>43</v>
      </c>
      <c r="H69" s="448" t="str">
        <f t="shared" si="2"/>
        <v>'Financial Summary &amp; Reporting'!$AW$43</v>
      </c>
      <c r="I69" s="448">
        <f>ROW('Financial Summary &amp; Reporting'!$A$5)</f>
        <v>5</v>
      </c>
      <c r="J69" s="448" t="str">
        <f t="shared" si="3"/>
        <v>'Financial Summary &amp; Reporting'!$AW$5</v>
      </c>
      <c r="K69" s="448">
        <f>ROW('Financial Summary &amp; Reporting'!$A$19)</f>
        <v>19</v>
      </c>
      <c r="L69" s="448" t="str">
        <f t="shared" si="4"/>
        <v>'Financial Summary &amp; Reporting'!$AW$19</v>
      </c>
      <c r="M69" s="448">
        <f>ROW('Financial Summary &amp; Reporting'!$A$20)</f>
        <v>20</v>
      </c>
      <c r="N69" s="448" t="str">
        <f t="shared" si="5"/>
        <v>'Financial Summary &amp; Reporting'!$AW$20</v>
      </c>
      <c r="O69" s="448">
        <f>ROW('Financial Summary &amp; Reporting'!$A$13)</f>
        <v>13</v>
      </c>
      <c r="P69" s="448" t="str">
        <f t="shared" si="6"/>
        <v>'Financial Summary &amp; Reporting'!$AW$13</v>
      </c>
    </row>
    <row r="70" spans="2:16" x14ac:dyDescent="0.2">
      <c r="B70" s="448" t="s">
        <v>181</v>
      </c>
      <c r="C70" s="448" t="s">
        <v>323</v>
      </c>
      <c r="D70" s="448">
        <f>COLUMN('Financial Summary &amp; Reporting'!$BL$2)</f>
        <v>64</v>
      </c>
      <c r="E70" s="448">
        <f>ROW('Financial Summary &amp; Reporting'!$A$29)</f>
        <v>29</v>
      </c>
      <c r="F70" s="448" t="str">
        <f t="shared" si="1"/>
        <v>'Financial Summary &amp; Reporting'!$BL$29</v>
      </c>
      <c r="G70" s="448">
        <f>ROW('Financial Summary &amp; Reporting'!$A$43)</f>
        <v>43</v>
      </c>
      <c r="H70" s="448" t="str">
        <f t="shared" si="2"/>
        <v>'Financial Summary &amp; Reporting'!$BL$43</v>
      </c>
      <c r="I70" s="448">
        <f>ROW('Financial Summary &amp; Reporting'!$A$5)</f>
        <v>5</v>
      </c>
      <c r="J70" s="448" t="str">
        <f t="shared" si="3"/>
        <v>'Financial Summary &amp; Reporting'!$BL$5</v>
      </c>
      <c r="K70" s="448">
        <f>ROW('Financial Summary &amp; Reporting'!$A$19)</f>
        <v>19</v>
      </c>
      <c r="L70" s="448" t="str">
        <f t="shared" si="4"/>
        <v>'Financial Summary &amp; Reporting'!$BL$19</v>
      </c>
      <c r="M70" s="448">
        <f>ROW('Financial Summary &amp; Reporting'!$A$20)</f>
        <v>20</v>
      </c>
      <c r="N70" s="448" t="str">
        <f t="shared" si="5"/>
        <v>'Financial Summary &amp; Reporting'!$BL$20</v>
      </c>
      <c r="O70" s="448">
        <f>ROW('Financial Summary &amp; Reporting'!$A$13)</f>
        <v>13</v>
      </c>
      <c r="P70" s="448" t="str">
        <f t="shared" si="6"/>
        <v>'Financial Summary &amp; Reporting'!$BL$13</v>
      </c>
    </row>
    <row r="71" spans="2:16" x14ac:dyDescent="0.2">
      <c r="B71" s="448" t="s">
        <v>182</v>
      </c>
      <c r="C71" s="448" t="s">
        <v>323</v>
      </c>
      <c r="D71" s="448">
        <f>COLUMN('Financial Summary &amp; Reporting'!$CA$2)</f>
        <v>79</v>
      </c>
      <c r="E71" s="448">
        <f>ROW('Financial Summary &amp; Reporting'!$A$29)</f>
        <v>29</v>
      </c>
      <c r="F71" s="448" t="str">
        <f t="shared" si="1"/>
        <v>'Financial Summary &amp; Reporting'!$CA$29</v>
      </c>
      <c r="G71" s="448">
        <f>ROW('Financial Summary &amp; Reporting'!$A$43)</f>
        <v>43</v>
      </c>
      <c r="H71" s="448" t="str">
        <f t="shared" si="2"/>
        <v>'Financial Summary &amp; Reporting'!$CA$43</v>
      </c>
      <c r="I71" s="448">
        <f>ROW('Financial Summary &amp; Reporting'!$A$5)</f>
        <v>5</v>
      </c>
      <c r="J71" s="448" t="str">
        <f t="shared" si="3"/>
        <v>'Financial Summary &amp; Reporting'!$CA$5</v>
      </c>
      <c r="K71" s="448">
        <f>ROW('Financial Summary &amp; Reporting'!$A$19)</f>
        <v>19</v>
      </c>
      <c r="L71" s="448" t="str">
        <f t="shared" si="4"/>
        <v>'Financial Summary &amp; Reporting'!$CA$19</v>
      </c>
      <c r="M71" s="448">
        <f>ROW('Financial Summary &amp; Reporting'!$A$20)</f>
        <v>20</v>
      </c>
      <c r="N71" s="448" t="str">
        <f t="shared" si="5"/>
        <v>'Financial Summary &amp; Reporting'!$CA$20</v>
      </c>
      <c r="O71" s="448">
        <f>ROW('Financial Summary &amp; Reporting'!$A$13)</f>
        <v>13</v>
      </c>
      <c r="P71" s="448" t="str">
        <f t="shared" si="6"/>
        <v>'Financial Summary &amp; Reporting'!$CA$13</v>
      </c>
    </row>
    <row r="72" spans="2:16" x14ac:dyDescent="0.2">
      <c r="B72" s="448" t="s">
        <v>183</v>
      </c>
      <c r="C72" s="448" t="s">
        <v>323</v>
      </c>
      <c r="D72" s="448">
        <f>COLUMN('Financial Summary &amp; Reporting'!$CP$2)</f>
        <v>94</v>
      </c>
      <c r="E72" s="448">
        <f>ROW('Financial Summary &amp; Reporting'!$A$29)</f>
        <v>29</v>
      </c>
      <c r="F72" s="448" t="str">
        <f t="shared" si="1"/>
        <v>'Financial Summary &amp; Reporting'!$CP$29</v>
      </c>
      <c r="G72" s="448">
        <f>ROW('Financial Summary &amp; Reporting'!$A$43)</f>
        <v>43</v>
      </c>
      <c r="H72" s="448" t="str">
        <f t="shared" si="2"/>
        <v>'Financial Summary &amp; Reporting'!$CP$43</v>
      </c>
      <c r="I72" s="448">
        <f>ROW('Financial Summary &amp; Reporting'!$A$5)</f>
        <v>5</v>
      </c>
      <c r="J72" s="448" t="str">
        <f t="shared" si="3"/>
        <v>'Financial Summary &amp; Reporting'!$CP$5</v>
      </c>
      <c r="K72" s="448">
        <f>ROW('Financial Summary &amp; Reporting'!$A$19)</f>
        <v>19</v>
      </c>
      <c r="L72" s="448" t="str">
        <f t="shared" si="4"/>
        <v>'Financial Summary &amp; Reporting'!$CP$19</v>
      </c>
      <c r="M72" s="448">
        <f>ROW('Financial Summary &amp; Reporting'!$A$20)</f>
        <v>20</v>
      </c>
      <c r="N72" s="448" t="str">
        <f t="shared" si="5"/>
        <v>'Financial Summary &amp; Reporting'!$CP$20</v>
      </c>
      <c r="O72" s="448">
        <f>ROW('Financial Summary &amp; Reporting'!$A$13)</f>
        <v>13</v>
      </c>
      <c r="P72" s="448" t="str">
        <f t="shared" si="6"/>
        <v>'Financial Summary &amp; Reporting'!$CP$13</v>
      </c>
    </row>
    <row r="73" spans="2:16" x14ac:dyDescent="0.2">
      <c r="B73" s="448" t="s">
        <v>184</v>
      </c>
      <c r="C73" s="448" t="s">
        <v>323</v>
      </c>
      <c r="D73" s="448">
        <f>COLUMN('Financial Summary &amp; Reporting'!$DE$2)</f>
        <v>109</v>
      </c>
      <c r="E73" s="448">
        <f>ROW('Financial Summary &amp; Reporting'!$A$29)</f>
        <v>29</v>
      </c>
      <c r="F73" s="448" t="str">
        <f t="shared" si="1"/>
        <v>'Financial Summary &amp; Reporting'!$DE$29</v>
      </c>
      <c r="G73" s="448">
        <f>ROW('Financial Summary &amp; Reporting'!$A$43)</f>
        <v>43</v>
      </c>
      <c r="H73" s="448" t="str">
        <f t="shared" si="2"/>
        <v>'Financial Summary &amp; Reporting'!$DE$43</v>
      </c>
      <c r="I73" s="448">
        <f>ROW('Financial Summary &amp; Reporting'!$A$5)</f>
        <v>5</v>
      </c>
      <c r="J73" s="448" t="str">
        <f t="shared" si="3"/>
        <v>'Financial Summary &amp; Reporting'!$DE$5</v>
      </c>
      <c r="K73" s="448">
        <f>ROW('Financial Summary &amp; Reporting'!$A$19)</f>
        <v>19</v>
      </c>
      <c r="L73" s="448" t="str">
        <f t="shared" si="4"/>
        <v>'Financial Summary &amp; Reporting'!$DE$19</v>
      </c>
      <c r="M73" s="448">
        <f>ROW('Financial Summary &amp; Reporting'!$A$20)</f>
        <v>20</v>
      </c>
      <c r="N73" s="448" t="str">
        <f t="shared" si="5"/>
        <v>'Financial Summary &amp; Reporting'!$DE$20</v>
      </c>
      <c r="O73" s="448">
        <f>ROW('Financial Summary &amp; Reporting'!$A$13)</f>
        <v>13</v>
      </c>
      <c r="P73" s="448" t="str">
        <f t="shared" si="6"/>
        <v>'Financial Summary &amp; Reporting'!$DE$13</v>
      </c>
    </row>
    <row r="74" spans="2:16" x14ac:dyDescent="0.2">
      <c r="B74" s="448" t="s">
        <v>185</v>
      </c>
      <c r="C74" s="448" t="s">
        <v>323</v>
      </c>
      <c r="D74" s="448">
        <f>COLUMN('Financial Summary &amp; Reporting'!$DT$2)</f>
        <v>124</v>
      </c>
      <c r="E74" s="448">
        <f>ROW('Financial Summary &amp; Reporting'!$A$29)</f>
        <v>29</v>
      </c>
      <c r="F74" s="448" t="str">
        <f t="shared" si="1"/>
        <v>'Financial Summary &amp; Reporting'!$DT$29</v>
      </c>
      <c r="G74" s="448">
        <f>ROW('Financial Summary &amp; Reporting'!$A$43)</f>
        <v>43</v>
      </c>
      <c r="H74" s="448" t="str">
        <f t="shared" si="2"/>
        <v>'Financial Summary &amp; Reporting'!$DT$43</v>
      </c>
      <c r="I74" s="448">
        <f>ROW('Financial Summary &amp; Reporting'!$A$5)</f>
        <v>5</v>
      </c>
      <c r="J74" s="448" t="str">
        <f t="shared" si="3"/>
        <v>'Financial Summary &amp; Reporting'!$DT$5</v>
      </c>
      <c r="K74" s="448">
        <f>ROW('Financial Summary &amp; Reporting'!$A$19)</f>
        <v>19</v>
      </c>
      <c r="L74" s="448" t="str">
        <f t="shared" si="4"/>
        <v>'Financial Summary &amp; Reporting'!$DT$19</v>
      </c>
      <c r="M74" s="448">
        <f>ROW('Financial Summary &amp; Reporting'!$A$20)</f>
        <v>20</v>
      </c>
      <c r="N74" s="448" t="str">
        <f t="shared" si="5"/>
        <v>'Financial Summary &amp; Reporting'!$DT$20</v>
      </c>
      <c r="O74" s="448">
        <f>ROW('Financial Summary &amp; Reporting'!$A$13)</f>
        <v>13</v>
      </c>
      <c r="P74" s="448" t="str">
        <f t="shared" si="6"/>
        <v>'Financial Summary &amp; Reporting'!$DT$13</v>
      </c>
    </row>
    <row r="75" spans="2:16" x14ac:dyDescent="0.2">
      <c r="B75" s="448" t="s">
        <v>186</v>
      </c>
      <c r="C75" s="448" t="s">
        <v>323</v>
      </c>
      <c r="D75" s="448">
        <f>COLUMN('Financial Summary &amp; Reporting'!$EI$2)</f>
        <v>139</v>
      </c>
      <c r="E75" s="448">
        <f>ROW('Financial Summary &amp; Reporting'!$A$29)</f>
        <v>29</v>
      </c>
      <c r="F75" s="448" t="str">
        <f t="shared" si="1"/>
        <v>'Financial Summary &amp; Reporting'!$EI$29</v>
      </c>
      <c r="G75" s="448">
        <f>ROW('Financial Summary &amp; Reporting'!$A$43)</f>
        <v>43</v>
      </c>
      <c r="H75" s="448" t="str">
        <f t="shared" si="2"/>
        <v>'Financial Summary &amp; Reporting'!$EI$43</v>
      </c>
      <c r="I75" s="448">
        <f>ROW('Financial Summary &amp; Reporting'!$A$5)</f>
        <v>5</v>
      </c>
      <c r="J75" s="448" t="str">
        <f t="shared" si="3"/>
        <v>'Financial Summary &amp; Reporting'!$EI$5</v>
      </c>
      <c r="K75" s="448">
        <f>ROW('Financial Summary &amp; Reporting'!$A$19)</f>
        <v>19</v>
      </c>
      <c r="L75" s="448" t="str">
        <f t="shared" si="4"/>
        <v>'Financial Summary &amp; Reporting'!$EI$19</v>
      </c>
      <c r="M75" s="448">
        <f>ROW('Financial Summary &amp; Reporting'!$A$20)</f>
        <v>20</v>
      </c>
      <c r="N75" s="448" t="str">
        <f t="shared" si="5"/>
        <v>'Financial Summary &amp; Reporting'!$EI$20</v>
      </c>
      <c r="O75" s="448">
        <f>ROW('Financial Summary &amp; Reporting'!$A$13)</f>
        <v>13</v>
      </c>
      <c r="P75" s="448" t="str">
        <f t="shared" si="6"/>
        <v>'Financial Summary &amp; Reporting'!$EI$13</v>
      </c>
    </row>
    <row r="76" spans="2:16" x14ac:dyDescent="0.2">
      <c r="B76" s="448" t="s">
        <v>253</v>
      </c>
      <c r="C76" s="448" t="s">
        <v>323</v>
      </c>
      <c r="D76" s="448">
        <f>COLUMN('Financial Summary &amp; Reporting'!$EX$2)</f>
        <v>154</v>
      </c>
      <c r="E76" s="448">
        <f>ROW('Financial Summary &amp; Reporting'!$A$29)</f>
        <v>29</v>
      </c>
      <c r="F76" s="448" t="str">
        <f t="shared" si="1"/>
        <v>'Financial Summary &amp; Reporting'!$EX$29</v>
      </c>
      <c r="G76" s="448">
        <f>ROW('Financial Summary &amp; Reporting'!$A$43)</f>
        <v>43</v>
      </c>
      <c r="H76" s="448" t="str">
        <f t="shared" si="2"/>
        <v>'Financial Summary &amp; Reporting'!$EX$43</v>
      </c>
      <c r="I76" s="448">
        <f>ROW('Financial Summary &amp; Reporting'!$A$5)</f>
        <v>5</v>
      </c>
      <c r="J76" s="448" t="str">
        <f t="shared" si="3"/>
        <v>'Financial Summary &amp; Reporting'!$EX$5</v>
      </c>
      <c r="K76" s="448">
        <f>ROW('Financial Summary &amp; Reporting'!$A$19)</f>
        <v>19</v>
      </c>
      <c r="L76" s="448" t="str">
        <f t="shared" si="4"/>
        <v>'Financial Summary &amp; Reporting'!$EX$19</v>
      </c>
      <c r="M76" s="448">
        <f>ROW('Financial Summary &amp; Reporting'!$A$20)</f>
        <v>20</v>
      </c>
      <c r="N76" s="448" t="str">
        <f t="shared" si="5"/>
        <v>'Financial Summary &amp; Reporting'!$EX$20</v>
      </c>
      <c r="O76" s="448">
        <f>ROW('Financial Summary &amp; Reporting'!$A$13)</f>
        <v>13</v>
      </c>
      <c r="P76" s="448" t="str">
        <f t="shared" si="6"/>
        <v>'Financial Summary &amp; Reporting'!$EX$13</v>
      </c>
    </row>
    <row r="77" spans="2:16" x14ac:dyDescent="0.2">
      <c r="B77" s="448" t="s">
        <v>347</v>
      </c>
      <c r="C77" s="448" t="s">
        <v>326</v>
      </c>
      <c r="D77" s="448">
        <f>COLUMN('Historic Budget Summaries'!$E$2)</f>
        <v>5</v>
      </c>
      <c r="E77" s="448">
        <f>ROW('Historic Budget Summaries'!$A$28)</f>
        <v>28</v>
      </c>
      <c r="F77" s="448" t="str">
        <f t="shared" si="1"/>
        <v>'Historic Budget Summaries'!$E$28</v>
      </c>
      <c r="G77" s="448">
        <f>ROW('Historic Budget Summaries'!$A$42)</f>
        <v>42</v>
      </c>
      <c r="H77" s="448" t="str">
        <f t="shared" si="2"/>
        <v>'Historic Budget Summaries'!$E$42</v>
      </c>
      <c r="I77" s="448">
        <f>ROW('Historic Budget Summaries'!$A$4)</f>
        <v>4</v>
      </c>
      <c r="J77" s="448" t="str">
        <f t="shared" si="3"/>
        <v>'Historic Budget Summaries'!$E$4</v>
      </c>
      <c r="K77" s="448">
        <f>ROW('Historic Budget Summaries'!$A$18)</f>
        <v>18</v>
      </c>
      <c r="L77" s="448" t="str">
        <f t="shared" si="4"/>
        <v>'Historic Budget Summaries'!$E$18</v>
      </c>
      <c r="M77" s="448">
        <f>ROW('Historic Budget Summaries'!$A$19)</f>
        <v>19</v>
      </c>
      <c r="N77" s="448" t="str">
        <f t="shared" si="5"/>
        <v>'Historic Budget Summaries'!$E$19</v>
      </c>
      <c r="O77" s="448">
        <f>ROW('Historic Budget Summaries'!$A$12)</f>
        <v>12</v>
      </c>
      <c r="P77" s="448" t="str">
        <f t="shared" si="6"/>
        <v>'Historic Budget Summaries'!$E$12</v>
      </c>
    </row>
    <row r="78" spans="2:16" x14ac:dyDescent="0.2">
      <c r="B78" s="448" t="s">
        <v>350</v>
      </c>
      <c r="C78" s="448" t="s">
        <v>326</v>
      </c>
      <c r="D78" s="448">
        <f>COLUMN('Historic Budget Summaries'!$R$2)</f>
        <v>18</v>
      </c>
      <c r="E78" s="448">
        <f>ROW('Historic Budget Summaries'!$A$28)</f>
        <v>28</v>
      </c>
      <c r="F78" s="448" t="str">
        <f t="shared" si="1"/>
        <v>'Historic Budget Summaries'!$R$28</v>
      </c>
      <c r="G78" s="448">
        <f>ROW('Historic Budget Summaries'!$A$42)</f>
        <v>42</v>
      </c>
      <c r="H78" s="448" t="str">
        <f t="shared" si="2"/>
        <v>'Historic Budget Summaries'!$R$42</v>
      </c>
      <c r="I78" s="448">
        <f>ROW('Historic Budget Summaries'!$A$4)</f>
        <v>4</v>
      </c>
      <c r="J78" s="448" t="str">
        <f t="shared" si="3"/>
        <v>'Historic Budget Summaries'!$R$4</v>
      </c>
      <c r="K78" s="448">
        <f>ROW('Historic Budget Summaries'!$A$18)</f>
        <v>18</v>
      </c>
      <c r="L78" s="448" t="str">
        <f t="shared" si="4"/>
        <v>'Historic Budget Summaries'!$R$18</v>
      </c>
      <c r="M78" s="448">
        <f>ROW('Historic Budget Summaries'!$A$19)</f>
        <v>19</v>
      </c>
      <c r="N78" s="448" t="str">
        <f t="shared" si="5"/>
        <v>'Historic Budget Summaries'!$R$19</v>
      </c>
      <c r="O78" s="448">
        <f>ROW('Historic Budget Summaries'!$A$12)</f>
        <v>12</v>
      </c>
      <c r="P78" s="448" t="str">
        <f t="shared" si="6"/>
        <v>'Historic Budget Summaries'!$R$12</v>
      </c>
    </row>
    <row r="79" spans="2:16" x14ac:dyDescent="0.2">
      <c r="B79" s="448" t="s">
        <v>352</v>
      </c>
      <c r="C79" s="448" t="s">
        <v>326</v>
      </c>
      <c r="D79" s="448">
        <f>COLUMN('Historic Budget Summaries'!$AE$2)</f>
        <v>31</v>
      </c>
      <c r="E79" s="448">
        <f>ROW('Historic Budget Summaries'!$A$28)</f>
        <v>28</v>
      </c>
      <c r="F79" s="448" t="str">
        <f t="shared" si="1"/>
        <v>'Historic Budget Summaries'!$AE$28</v>
      </c>
      <c r="G79" s="448">
        <f>ROW('Historic Budget Summaries'!$A$42)</f>
        <v>42</v>
      </c>
      <c r="H79" s="448" t="str">
        <f t="shared" si="2"/>
        <v>'Historic Budget Summaries'!$AE$42</v>
      </c>
      <c r="I79" s="448">
        <f>ROW('Historic Budget Summaries'!$A$4)</f>
        <v>4</v>
      </c>
      <c r="J79" s="448" t="str">
        <f t="shared" si="3"/>
        <v>'Historic Budget Summaries'!$AE$4</v>
      </c>
      <c r="K79" s="448">
        <f>ROW('Historic Budget Summaries'!$A$18)</f>
        <v>18</v>
      </c>
      <c r="L79" s="448" t="str">
        <f t="shared" si="4"/>
        <v>'Historic Budget Summaries'!$AE$18</v>
      </c>
      <c r="M79" s="448">
        <f>ROW('Historic Budget Summaries'!$A$19)</f>
        <v>19</v>
      </c>
      <c r="N79" s="448" t="str">
        <f t="shared" si="5"/>
        <v>'Historic Budget Summaries'!$AE$19</v>
      </c>
      <c r="O79" s="448">
        <f>ROW('Historic Budget Summaries'!$A$12)</f>
        <v>12</v>
      </c>
      <c r="P79" s="448" t="str">
        <f t="shared" si="6"/>
        <v>'Historic Budget Summaries'!$AE$12</v>
      </c>
    </row>
    <row r="80" spans="2:16" x14ac:dyDescent="0.2">
      <c r="B80" s="448" t="s">
        <v>353</v>
      </c>
      <c r="C80" s="448" t="s">
        <v>326</v>
      </c>
      <c r="D80" s="448">
        <f>COLUMN('Historic Budget Summaries'!$AR$2)</f>
        <v>44</v>
      </c>
      <c r="E80" s="448">
        <f>ROW('Historic Budget Summaries'!$A$28)</f>
        <v>28</v>
      </c>
      <c r="F80" s="448" t="str">
        <f t="shared" si="1"/>
        <v>'Historic Budget Summaries'!$AR$28</v>
      </c>
      <c r="G80" s="448">
        <f>ROW('Historic Budget Summaries'!$A$42)</f>
        <v>42</v>
      </c>
      <c r="H80" s="448" t="str">
        <f t="shared" si="2"/>
        <v>'Historic Budget Summaries'!$AR$42</v>
      </c>
      <c r="I80" s="448">
        <f>ROW('Historic Budget Summaries'!$A$4)</f>
        <v>4</v>
      </c>
      <c r="J80" s="448" t="str">
        <f t="shared" si="3"/>
        <v>'Historic Budget Summaries'!$AR$4</v>
      </c>
      <c r="K80" s="448">
        <f>ROW('Historic Budget Summaries'!$A$18)</f>
        <v>18</v>
      </c>
      <c r="L80" s="448" t="str">
        <f t="shared" si="4"/>
        <v>'Historic Budget Summaries'!$AR$18</v>
      </c>
      <c r="M80" s="448">
        <f>ROW('Historic Budget Summaries'!$A$19)</f>
        <v>19</v>
      </c>
      <c r="N80" s="448" t="str">
        <f t="shared" si="5"/>
        <v>'Historic Budget Summaries'!$AR$19</v>
      </c>
      <c r="O80" s="448">
        <f>ROW('Historic Budget Summaries'!$A$12)</f>
        <v>12</v>
      </c>
      <c r="P80" s="448" t="str">
        <f t="shared" si="6"/>
        <v>'Historic Budget Summaries'!$AR$12</v>
      </c>
    </row>
    <row r="81" spans="2:16" x14ac:dyDescent="0.2">
      <c r="B81" s="448" t="s">
        <v>354</v>
      </c>
      <c r="C81" s="448" t="s">
        <v>326</v>
      </c>
      <c r="D81" s="448">
        <f>COLUMN('Historic Budget Summaries'!$BE$2)</f>
        <v>57</v>
      </c>
      <c r="E81" s="448">
        <f>ROW('Historic Budget Summaries'!$A$28)</f>
        <v>28</v>
      </c>
      <c r="F81" s="448" t="str">
        <f t="shared" si="1"/>
        <v>'Historic Budget Summaries'!$BE$28</v>
      </c>
      <c r="G81" s="448">
        <f>ROW('Historic Budget Summaries'!$A$42)</f>
        <v>42</v>
      </c>
      <c r="H81" s="448" t="str">
        <f t="shared" si="2"/>
        <v>'Historic Budget Summaries'!$BE$42</v>
      </c>
      <c r="I81" s="448">
        <f>ROW('Historic Budget Summaries'!$A$4)</f>
        <v>4</v>
      </c>
      <c r="J81" s="448" t="str">
        <f t="shared" si="3"/>
        <v>'Historic Budget Summaries'!$BE$4</v>
      </c>
      <c r="K81" s="448">
        <f>ROW('Historic Budget Summaries'!$A$18)</f>
        <v>18</v>
      </c>
      <c r="L81" s="448" t="str">
        <f t="shared" si="4"/>
        <v>'Historic Budget Summaries'!$BE$18</v>
      </c>
      <c r="M81" s="448">
        <f>ROW('Historic Budget Summaries'!$A$19)</f>
        <v>19</v>
      </c>
      <c r="N81" s="448" t="str">
        <f t="shared" si="5"/>
        <v>'Historic Budget Summaries'!$BE$19</v>
      </c>
      <c r="O81" s="448">
        <f>ROW('Historic Budget Summaries'!$A$12)</f>
        <v>12</v>
      </c>
      <c r="P81" s="448" t="str">
        <f t="shared" si="6"/>
        <v>'Historic Budget Summaries'!$BE$12</v>
      </c>
    </row>
    <row r="82" spans="2:16" x14ac:dyDescent="0.2">
      <c r="B82" s="448" t="s">
        <v>355</v>
      </c>
      <c r="C82" s="448" t="s">
        <v>326</v>
      </c>
      <c r="D82" s="448">
        <f>COLUMN('Historic Budget Summaries'!$BR$2)</f>
        <v>70</v>
      </c>
      <c r="E82" s="448">
        <f>ROW('Historic Budget Summaries'!$A$28)</f>
        <v>28</v>
      </c>
      <c r="F82" s="448" t="str">
        <f t="shared" si="1"/>
        <v>'Historic Budget Summaries'!$BR$28</v>
      </c>
      <c r="G82" s="448">
        <f>ROW('Historic Budget Summaries'!$A$42)</f>
        <v>42</v>
      </c>
      <c r="H82" s="448" t="str">
        <f t="shared" si="2"/>
        <v>'Historic Budget Summaries'!$BR$42</v>
      </c>
      <c r="I82" s="448">
        <f>ROW('Historic Budget Summaries'!$A$4)</f>
        <v>4</v>
      </c>
      <c r="J82" s="448" t="str">
        <f t="shared" si="3"/>
        <v>'Historic Budget Summaries'!$BR$4</v>
      </c>
      <c r="K82" s="448">
        <f>ROW('Historic Budget Summaries'!$A$18)</f>
        <v>18</v>
      </c>
      <c r="L82" s="448" t="str">
        <f t="shared" si="4"/>
        <v>'Historic Budget Summaries'!$BR$18</v>
      </c>
      <c r="M82" s="448">
        <f>ROW('Historic Budget Summaries'!$A$19)</f>
        <v>19</v>
      </c>
      <c r="N82" s="448" t="str">
        <f t="shared" si="5"/>
        <v>'Historic Budget Summaries'!$BR$19</v>
      </c>
      <c r="O82" s="448">
        <f>ROW('Historic Budget Summaries'!$A$12)</f>
        <v>12</v>
      </c>
      <c r="P82" s="448" t="str">
        <f t="shared" si="6"/>
        <v>'Historic Budget Summaries'!$BR$12</v>
      </c>
    </row>
    <row r="83" spans="2:16" x14ac:dyDescent="0.2">
      <c r="B83" s="448" t="s">
        <v>356</v>
      </c>
      <c r="C83" s="448" t="s">
        <v>326</v>
      </c>
      <c r="D83" s="448">
        <f>COLUMN('Historic Budget Summaries'!$CE$2)</f>
        <v>83</v>
      </c>
      <c r="E83" s="448">
        <f>ROW('Historic Budget Summaries'!$A$28)</f>
        <v>28</v>
      </c>
      <c r="F83" s="448" t="str">
        <f t="shared" si="1"/>
        <v>'Historic Budget Summaries'!$CE$28</v>
      </c>
      <c r="G83" s="448">
        <f>ROW('Historic Budget Summaries'!$A$42)</f>
        <v>42</v>
      </c>
      <c r="H83" s="448" t="str">
        <f t="shared" si="2"/>
        <v>'Historic Budget Summaries'!$CE$42</v>
      </c>
      <c r="I83" s="448">
        <f>ROW('Historic Budget Summaries'!$A$4)</f>
        <v>4</v>
      </c>
      <c r="J83" s="448" t="str">
        <f t="shared" si="3"/>
        <v>'Historic Budget Summaries'!$CE$4</v>
      </c>
      <c r="K83" s="448">
        <f>ROW('Historic Budget Summaries'!$A$18)</f>
        <v>18</v>
      </c>
      <c r="L83" s="448" t="str">
        <f t="shared" si="4"/>
        <v>'Historic Budget Summaries'!$CE$18</v>
      </c>
      <c r="M83" s="448">
        <f>ROW('Historic Budget Summaries'!$A$19)</f>
        <v>19</v>
      </c>
      <c r="N83" s="448" t="str">
        <f t="shared" si="5"/>
        <v>'Historic Budget Summaries'!$CE$19</v>
      </c>
      <c r="O83" s="448">
        <f>ROW('Historic Budget Summaries'!$A$12)</f>
        <v>12</v>
      </c>
      <c r="P83" s="448" t="str">
        <f t="shared" si="6"/>
        <v>'Historic Budget Summaries'!$CE$12</v>
      </c>
    </row>
    <row r="84" spans="2:16" x14ac:dyDescent="0.2">
      <c r="B84" s="448" t="s">
        <v>357</v>
      </c>
      <c r="C84" s="448" t="s">
        <v>326</v>
      </c>
      <c r="D84" s="448">
        <f>COLUMN('Historic Budget Summaries'!$CR$2)</f>
        <v>96</v>
      </c>
      <c r="E84" s="448">
        <f>ROW('Historic Budget Summaries'!$A$28)</f>
        <v>28</v>
      </c>
      <c r="F84" s="448" t="str">
        <f t="shared" si="1"/>
        <v>'Historic Budget Summaries'!$CR$28</v>
      </c>
      <c r="G84" s="448">
        <f>ROW('Historic Budget Summaries'!$A$42)</f>
        <v>42</v>
      </c>
      <c r="H84" s="448" t="str">
        <f t="shared" si="2"/>
        <v>'Historic Budget Summaries'!$CR$42</v>
      </c>
      <c r="I84" s="448">
        <f>ROW('Historic Budget Summaries'!$A$4)</f>
        <v>4</v>
      </c>
      <c r="J84" s="448" t="str">
        <f t="shared" si="3"/>
        <v>'Historic Budget Summaries'!$CR$4</v>
      </c>
      <c r="K84" s="448">
        <f>ROW('Historic Budget Summaries'!$A$18)</f>
        <v>18</v>
      </c>
      <c r="L84" s="448" t="str">
        <f t="shared" si="4"/>
        <v>'Historic Budget Summaries'!$CR$18</v>
      </c>
      <c r="M84" s="448">
        <f>ROW('Historic Budget Summaries'!$A$19)</f>
        <v>19</v>
      </c>
      <c r="N84" s="448" t="str">
        <f t="shared" si="5"/>
        <v>'Historic Budget Summaries'!$CR$19</v>
      </c>
      <c r="O84" s="448">
        <f>ROW('Historic Budget Summaries'!$A$12)</f>
        <v>12</v>
      </c>
      <c r="P84" s="448" t="str">
        <f t="shared" si="6"/>
        <v>'Historic Budget Summaries'!$CR$12</v>
      </c>
    </row>
    <row r="85" spans="2:16" x14ac:dyDescent="0.2">
      <c r="B85" s="448" t="s">
        <v>358</v>
      </c>
      <c r="C85" s="448" t="s">
        <v>326</v>
      </c>
      <c r="D85" s="448">
        <f>COLUMN('Historic Budget Summaries'!$DE$2)</f>
        <v>109</v>
      </c>
      <c r="E85" s="448">
        <f>ROW('Historic Budget Summaries'!$A$28)</f>
        <v>28</v>
      </c>
      <c r="F85" s="448" t="str">
        <f t="shared" si="1"/>
        <v>'Historic Budget Summaries'!$DE$28</v>
      </c>
      <c r="G85" s="448">
        <f>ROW('Historic Budget Summaries'!$A$42)</f>
        <v>42</v>
      </c>
      <c r="H85" s="448" t="str">
        <f t="shared" si="2"/>
        <v>'Historic Budget Summaries'!$DE$42</v>
      </c>
      <c r="I85" s="448">
        <f>ROW('Historic Budget Summaries'!$A$4)</f>
        <v>4</v>
      </c>
      <c r="J85" s="448" t="str">
        <f t="shared" si="3"/>
        <v>'Historic Budget Summaries'!$DE$4</v>
      </c>
      <c r="K85" s="448">
        <f>ROW('Historic Budget Summaries'!$A$18)</f>
        <v>18</v>
      </c>
      <c r="L85" s="448" t="str">
        <f t="shared" si="4"/>
        <v>'Historic Budget Summaries'!$DE$18</v>
      </c>
      <c r="M85" s="448">
        <f>ROW('Historic Budget Summaries'!$A$19)</f>
        <v>19</v>
      </c>
      <c r="N85" s="448" t="str">
        <f t="shared" si="5"/>
        <v>'Historic Budget Summaries'!$DE$19</v>
      </c>
      <c r="O85" s="448">
        <f>ROW('Historic Budget Summaries'!$A$12)</f>
        <v>12</v>
      </c>
      <c r="P85" s="448" t="str">
        <f t="shared" si="6"/>
        <v>'Historic Budget Summaries'!$DE$12</v>
      </c>
    </row>
    <row r="86" spans="2:16" x14ac:dyDescent="0.2">
      <c r="B86" s="448" t="s">
        <v>359</v>
      </c>
      <c r="C86" s="448" t="s">
        <v>326</v>
      </c>
      <c r="D86" s="448">
        <f>COLUMN('Historic Budget Summaries'!$DR$2)</f>
        <v>122</v>
      </c>
      <c r="E86" s="448">
        <f>ROW('Historic Budget Summaries'!$A$28)</f>
        <v>28</v>
      </c>
      <c r="F86" s="448" t="str">
        <f t="shared" si="1"/>
        <v>'Historic Budget Summaries'!$DR$28</v>
      </c>
      <c r="G86" s="448">
        <f>ROW('Historic Budget Summaries'!$A$42)</f>
        <v>42</v>
      </c>
      <c r="H86" s="448" t="str">
        <f t="shared" si="2"/>
        <v>'Historic Budget Summaries'!$DR$42</v>
      </c>
      <c r="I86" s="448">
        <f>ROW('Historic Budget Summaries'!$A$4)</f>
        <v>4</v>
      </c>
      <c r="J86" s="448" t="str">
        <f t="shared" si="3"/>
        <v>'Historic Budget Summaries'!$DR$4</v>
      </c>
      <c r="K86" s="448">
        <f>ROW('Historic Budget Summaries'!$A$18)</f>
        <v>18</v>
      </c>
      <c r="L86" s="448" t="str">
        <f t="shared" si="4"/>
        <v>'Historic Budget Summaries'!$DR$18</v>
      </c>
      <c r="M86" s="448">
        <f>ROW('Historic Budget Summaries'!$A$19)</f>
        <v>19</v>
      </c>
      <c r="N86" s="448" t="str">
        <f t="shared" si="5"/>
        <v>'Historic Budget Summaries'!$DR$19</v>
      </c>
      <c r="O86" s="448">
        <f>ROW('Historic Budget Summaries'!$A$12)</f>
        <v>12</v>
      </c>
      <c r="P86" s="448" t="str">
        <f t="shared" si="6"/>
        <v>'Historic Budget Summaries'!$DR$12</v>
      </c>
    </row>
    <row r="89" spans="2:16" x14ac:dyDescent="0.2">
      <c r="B89" s="742" t="s">
        <v>496</v>
      </c>
      <c r="C89" s="742"/>
      <c r="D89" s="742"/>
      <c r="E89" s="742"/>
      <c r="F89" s="742"/>
      <c r="G89" s="742"/>
      <c r="H89" s="742"/>
      <c r="I89" s="742"/>
      <c r="J89" s="742"/>
      <c r="K89" s="742"/>
      <c r="L89" s="742"/>
      <c r="M89" s="742"/>
      <c r="N89" s="742"/>
      <c r="O89" s="742"/>
      <c r="P89" s="742"/>
    </row>
    <row r="91" spans="2:16" ht="15" x14ac:dyDescent="0.25">
      <c r="B91" s="408" t="s">
        <v>536</v>
      </c>
    </row>
    <row r="92" spans="2:16" x14ac:dyDescent="0.2">
      <c r="C92" s="448" t="s">
        <v>321</v>
      </c>
    </row>
    <row r="93" spans="2:16" x14ac:dyDescent="0.2">
      <c r="D93" s="448" t="s">
        <v>576</v>
      </c>
    </row>
    <row r="94" spans="2:16" x14ac:dyDescent="0.2">
      <c r="D94" s="448" t="s">
        <v>502</v>
      </c>
    </row>
    <row r="95" spans="2:16" x14ac:dyDescent="0.2">
      <c r="D95" s="448" t="s">
        <v>503</v>
      </c>
    </row>
    <row r="96" spans="2:16" x14ac:dyDescent="0.2">
      <c r="D96" s="448" t="s">
        <v>504</v>
      </c>
    </row>
    <row r="97" spans="2:4" x14ac:dyDescent="0.2">
      <c r="D97" s="448" t="s">
        <v>505</v>
      </c>
    </row>
    <row r="98" spans="2:4" x14ac:dyDescent="0.2">
      <c r="D98" s="448" t="s">
        <v>506</v>
      </c>
    </row>
    <row r="99" spans="2:4" x14ac:dyDescent="0.2">
      <c r="D99" s="448" t="s">
        <v>507</v>
      </c>
    </row>
    <row r="100" spans="2:4" x14ac:dyDescent="0.2">
      <c r="D100" s="448" t="s">
        <v>508</v>
      </c>
    </row>
    <row r="101" spans="2:4" x14ac:dyDescent="0.2">
      <c r="D101" s="448" t="s">
        <v>509</v>
      </c>
    </row>
    <row r="102" spans="2:4" x14ac:dyDescent="0.2">
      <c r="D102" s="448" t="s">
        <v>510</v>
      </c>
    </row>
    <row r="103" spans="2:4" x14ac:dyDescent="0.2">
      <c r="C103" s="448" t="s">
        <v>324</v>
      </c>
    </row>
    <row r="104" spans="2:4" x14ac:dyDescent="0.2">
      <c r="D104" s="448" t="s">
        <v>511</v>
      </c>
    </row>
    <row r="105" spans="2:4" x14ac:dyDescent="0.2">
      <c r="D105" s="448" t="s">
        <v>512</v>
      </c>
    </row>
    <row r="106" spans="2:4" x14ac:dyDescent="0.2">
      <c r="D106" s="448" t="s">
        <v>513</v>
      </c>
    </row>
    <row r="107" spans="2:4" x14ac:dyDescent="0.2">
      <c r="C107" s="448" t="s">
        <v>325</v>
      </c>
    </row>
    <row r="108" spans="2:4" x14ac:dyDescent="0.2">
      <c r="D108" s="448" t="s">
        <v>514</v>
      </c>
    </row>
    <row r="109" spans="2:4" x14ac:dyDescent="0.2">
      <c r="D109" s="448" t="s">
        <v>515</v>
      </c>
    </row>
    <row r="110" spans="2:4" x14ac:dyDescent="0.2">
      <c r="D110" s="448" t="s">
        <v>516</v>
      </c>
    </row>
    <row r="111" spans="2:4" x14ac:dyDescent="0.2">
      <c r="D111" s="448" t="s">
        <v>517</v>
      </c>
    </row>
    <row r="112" spans="2:4" ht="15" x14ac:dyDescent="0.25">
      <c r="B112" s="408" t="s">
        <v>518</v>
      </c>
    </row>
    <row r="113" spans="3:4" x14ac:dyDescent="0.2">
      <c r="C113" s="448" t="s">
        <v>501</v>
      </c>
    </row>
    <row r="114" spans="3:4" x14ac:dyDescent="0.2">
      <c r="D114" s="448" t="s">
        <v>519</v>
      </c>
    </row>
    <row r="115" spans="3:4" x14ac:dyDescent="0.2">
      <c r="C115" s="448" t="s">
        <v>322</v>
      </c>
    </row>
    <row r="116" spans="3:4" x14ac:dyDescent="0.2">
      <c r="D116" s="448" t="s">
        <v>520</v>
      </c>
    </row>
    <row r="117" spans="3:4" x14ac:dyDescent="0.2">
      <c r="D117" s="448" t="s">
        <v>521</v>
      </c>
    </row>
    <row r="118" spans="3:4" x14ac:dyDescent="0.2">
      <c r="D118" s="448" t="s">
        <v>522</v>
      </c>
    </row>
    <row r="119" spans="3:4" x14ac:dyDescent="0.2">
      <c r="D119" s="448" t="s">
        <v>523</v>
      </c>
    </row>
    <row r="120" spans="3:4" x14ac:dyDescent="0.2">
      <c r="D120" s="448" t="s">
        <v>524</v>
      </c>
    </row>
    <row r="121" spans="3:4" x14ac:dyDescent="0.2">
      <c r="D121" s="448" t="s">
        <v>525</v>
      </c>
    </row>
    <row r="122" spans="3:4" x14ac:dyDescent="0.2">
      <c r="D122" s="448" t="s">
        <v>526</v>
      </c>
    </row>
    <row r="123" spans="3:4" x14ac:dyDescent="0.2">
      <c r="D123" s="448" t="s">
        <v>527</v>
      </c>
    </row>
    <row r="124" spans="3:4" x14ac:dyDescent="0.2">
      <c r="D124" s="448" t="s">
        <v>528</v>
      </c>
    </row>
    <row r="125" spans="3:4" x14ac:dyDescent="0.2">
      <c r="D125" s="448" t="s">
        <v>529</v>
      </c>
    </row>
    <row r="126" spans="3:4" x14ac:dyDescent="0.2">
      <c r="C126" s="448" t="s">
        <v>323</v>
      </c>
    </row>
    <row r="127" spans="3:4" x14ac:dyDescent="0.2">
      <c r="D127" s="448" t="s">
        <v>530</v>
      </c>
    </row>
    <row r="128" spans="3:4" x14ac:dyDescent="0.2">
      <c r="D128" s="448" t="s">
        <v>531</v>
      </c>
    </row>
    <row r="129" spans="2:4" x14ac:dyDescent="0.2">
      <c r="D129" s="448" t="s">
        <v>532</v>
      </c>
    </row>
    <row r="130" spans="2:4" x14ac:dyDescent="0.2">
      <c r="D130" s="448" t="s">
        <v>533</v>
      </c>
    </row>
    <row r="131" spans="2:4" x14ac:dyDescent="0.2">
      <c r="C131" s="448" t="s">
        <v>324</v>
      </c>
    </row>
    <row r="132" spans="2:4" x14ac:dyDescent="0.2">
      <c r="D132" s="448" t="s">
        <v>532</v>
      </c>
    </row>
    <row r="133" spans="2:4" x14ac:dyDescent="0.2">
      <c r="C133" s="448" t="s">
        <v>325</v>
      </c>
    </row>
    <row r="134" spans="2:4" x14ac:dyDescent="0.2">
      <c r="D134" s="448" t="s">
        <v>534</v>
      </c>
    </row>
    <row r="135" spans="2:4" x14ac:dyDescent="0.2">
      <c r="C135" s="448" t="s">
        <v>326</v>
      </c>
    </row>
    <row r="136" spans="2:4" x14ac:dyDescent="0.2">
      <c r="D136" s="448" t="s">
        <v>535</v>
      </c>
    </row>
    <row r="137" spans="2:4" ht="15" x14ac:dyDescent="0.25">
      <c r="B137" s="408" t="s">
        <v>537</v>
      </c>
    </row>
    <row r="138" spans="2:4" x14ac:dyDescent="0.2">
      <c r="C138" s="448" t="s">
        <v>499</v>
      </c>
    </row>
    <row r="139" spans="2:4" ht="15" x14ac:dyDescent="0.25">
      <c r="B139" s="408" t="s">
        <v>541</v>
      </c>
    </row>
    <row r="140" spans="2:4" x14ac:dyDescent="0.2">
      <c r="C140" s="448" t="s">
        <v>497</v>
      </c>
    </row>
    <row r="141" spans="2:4" x14ac:dyDescent="0.2">
      <c r="C141" s="448" t="s">
        <v>498</v>
      </c>
    </row>
    <row r="142" spans="2:4" ht="15" x14ac:dyDescent="0.25">
      <c r="B142" s="408" t="s">
        <v>540</v>
      </c>
    </row>
    <row r="143" spans="2:4" x14ac:dyDescent="0.2">
      <c r="C143" s="448" t="s">
        <v>328</v>
      </c>
    </row>
    <row r="144" spans="2:4" x14ac:dyDescent="0.2">
      <c r="C144" s="448" t="s">
        <v>326</v>
      </c>
    </row>
    <row r="145" spans="2:3" x14ac:dyDescent="0.2">
      <c r="C145" s="448" t="s">
        <v>430</v>
      </c>
    </row>
    <row r="146" spans="2:3" ht="15" x14ac:dyDescent="0.25">
      <c r="B146" s="408" t="s">
        <v>538</v>
      </c>
    </row>
    <row r="147" spans="2:3" x14ac:dyDescent="0.2">
      <c r="C147" s="448" t="s">
        <v>500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0702E05189A44D933A8B0449C1A42F" ma:contentTypeVersion="14" ma:contentTypeDescription="Create a new document." ma:contentTypeScope="" ma:versionID="ecf979963999b247e3834f28ff76847a">
  <xsd:schema xmlns:xsd="http://www.w3.org/2001/XMLSchema" xmlns:xs="http://www.w3.org/2001/XMLSchema" xmlns:p="http://schemas.microsoft.com/office/2006/metadata/properties" xmlns:ns2="ACB86276-5E16-4936-B9A2-872386AB0AFD" xmlns:ns3="7a4b8c98-7864-4b03-ad7d-41cc5b5ff4b5" targetNamespace="http://schemas.microsoft.com/office/2006/metadata/properties" ma:root="true" ma:fieldsID="7b9ebf0486dd905210228ff02a73278f" ns2:_="" ns3:_="">
    <xsd:import namespace="ACB86276-5E16-4936-B9A2-872386AB0AFD"/>
    <xsd:import namespace="7a4b8c98-7864-4b03-ad7d-41cc5b5ff4b5"/>
    <xsd:element name="properties">
      <xsd:complexType>
        <xsd:sequence>
          <xsd:element name="documentManagement">
            <xsd:complexType>
              <xsd:all>
                <xsd:element ref="ns2:Document_x0020_Type" minOccurs="0"/>
                <xsd:element ref="ns2:What_x0020_This_x0020_Document_x0020_Is_x0020_For" minOccurs="0"/>
                <xsd:element ref="ns2:Intended_x0020_Audienc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86276-5E16-4936-B9A2-872386AB0AFD"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xsd:simpleType>
        <xsd:restriction base="dms:Choice">
          <xsd:enumeration value="Grant Budget Tools"/>
          <xsd:enumeration value="Guidance/Instructions"/>
          <xsd:enumeration value="Job Aids &amp; Examples"/>
        </xsd:restriction>
      </xsd:simpleType>
    </xsd:element>
    <xsd:element name="What_x0020_This_x0020_Document_x0020_Is_x0020_For" ma:index="3" nillable="true" ma:displayName="What This Document Is For" ma:internalName="What_x0020_This_x0020_Document_x0020_Is_x0020_For">
      <xsd:simpleType>
        <xsd:restriction base="dms:Text"/>
      </xsd:simpleType>
    </xsd:element>
    <xsd:element name="Intended_x0020_Audience" ma:index="4" nillable="true" ma:displayName="Intended Audience" ma:format="Dropdown" ma:internalName="Intended_x0020_Audience">
      <xsd:simpleType>
        <xsd:restriction base="dms:Choice">
          <xsd:enumeration value="Internal (BMGF only)"/>
          <xsd:enumeration value="External (Grantees)"/>
        </xsd:restriction>
      </xsd:simpleType>
    </xsd:element>
  </xsd:schema>
  <xsd:schema xmlns:xsd="http://www.w3.org/2001/XMLSchema" xmlns:xs="http://www.w3.org/2001/XMLSchema" xmlns:dms="http://schemas.microsoft.com/office/2006/documentManagement/types" xmlns:pc="http://schemas.microsoft.com/office/infopath/2007/PartnerControls" targetNamespace="7a4b8c98-7864-4b03-ad7d-41cc5b5ff4b5"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Document_x0020_Type xmlns="ACB86276-5E16-4936-B9A2-872386AB0AFD">Grant Budget Tools</Document_x0020_Type>
    <Intended_x0020_Audience xmlns="ACB86276-5E16-4936-B9A2-872386AB0AFD">External (Grantees)</Intended_x0020_Audience>
    <What_x0020_This_x0020_Document_x0020_Is_x0020_For xmlns="ACB86276-5E16-4936-B9A2-872386AB0AFD">For use by our external partners to provide grant budget information</What_x0020_This_x0020_Document_x0020_Is_x0020_For>
  </documentManagement>
</p:properties>
</file>

<file path=customXml/itemProps1.xml><?xml version="1.0" encoding="utf-8"?>
<ds:datastoreItem xmlns:ds="http://schemas.openxmlformats.org/officeDocument/2006/customXml" ds:itemID="{271751F6-B672-4C14-B926-B3A6631CA1E1}">
  <ds:schemaRefs>
    <ds:schemaRef ds:uri="http://schemas.microsoft.com/sharepoint/v3/contenttype/forms"/>
  </ds:schemaRefs>
</ds:datastoreItem>
</file>

<file path=customXml/itemProps2.xml><?xml version="1.0" encoding="utf-8"?>
<ds:datastoreItem xmlns:ds="http://schemas.openxmlformats.org/officeDocument/2006/customXml" ds:itemID="{C913AC19-F377-427E-9074-853C5E9AB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86276-5E16-4936-B9A2-872386AB0AFD"/>
    <ds:schemaRef ds:uri="7a4b8c98-7864-4b03-ad7d-41cc5b5ff4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3BBCAA-D803-4F39-BA7D-2E3257BE0D1E}">
  <ds:schemaRefs>
    <ds:schemaRef ds:uri="http://schemas.microsoft.com/office/2006/metadata/properties"/>
    <ds:schemaRef ds:uri="7a4b8c98-7864-4b03-ad7d-41cc5b5ff4b5"/>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ACB86276-5E16-4936-B9A2-872386AB0AF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49</vt:i4>
      </vt:variant>
    </vt:vector>
  </HeadingPairs>
  <TitlesOfParts>
    <vt:vector size="58" baseType="lpstr">
      <vt:lpstr>START HERE</vt:lpstr>
      <vt:lpstr>General Information</vt:lpstr>
      <vt:lpstr>Budget Details</vt:lpstr>
      <vt:lpstr>Financial Summary &amp; Reporting</vt:lpstr>
      <vt:lpstr>Payment &amp; Reporting Schedule</vt:lpstr>
      <vt:lpstr>Analytics</vt:lpstr>
      <vt:lpstr>Budget Pivot</vt:lpstr>
      <vt:lpstr>Historic Budget Summaries</vt:lpstr>
      <vt:lpstr>Config</vt:lpstr>
      <vt:lpstr>budget_revision</vt:lpstr>
      <vt:lpstr>cofunding_by_category</vt:lpstr>
      <vt:lpstr>cofunding_category</vt:lpstr>
      <vt:lpstr>cofunding_detail</vt:lpstr>
      <vt:lpstr>end_date</vt:lpstr>
      <vt:lpstr>end_period_1</vt:lpstr>
      <vt:lpstr>end_period_10</vt:lpstr>
      <vt:lpstr>end_period_2</vt:lpstr>
      <vt:lpstr>end_period_3</vt:lpstr>
      <vt:lpstr>end_period_4</vt:lpstr>
      <vt:lpstr>end_period_5</vt:lpstr>
      <vt:lpstr>end_period_6</vt:lpstr>
      <vt:lpstr>end_period_7</vt:lpstr>
      <vt:lpstr>end_period_8</vt:lpstr>
      <vt:lpstr>end_period_9</vt:lpstr>
      <vt:lpstr>IDC_primary</vt:lpstr>
      <vt:lpstr>IDC_sub</vt:lpstr>
      <vt:lpstr>multiple_funders</vt:lpstr>
      <vt:lpstr>multiple_outcomes</vt:lpstr>
      <vt:lpstr>Opp_ID</vt:lpstr>
      <vt:lpstr>org_name</vt:lpstr>
      <vt:lpstr>P1_months</vt:lpstr>
      <vt:lpstr>P10_months</vt:lpstr>
      <vt:lpstr>P2_months</vt:lpstr>
      <vt:lpstr>P210_months</vt:lpstr>
      <vt:lpstr>P3_months</vt:lpstr>
      <vt:lpstr>P4_months</vt:lpstr>
      <vt:lpstr>P5_months</vt:lpstr>
      <vt:lpstr>P6_months</vt:lpstr>
      <vt:lpstr>P7_months</vt:lpstr>
      <vt:lpstr>P8_months</vt:lpstr>
      <vt:lpstr>P9_months</vt:lpstr>
      <vt:lpstr>Analytics!Print_Area</vt:lpstr>
      <vt:lpstr>'Financial Summary &amp; Reporting'!Print_Area</vt:lpstr>
      <vt:lpstr>'Historic Budget Summaries'!Print_Area</vt:lpstr>
      <vt:lpstr>'Payment &amp; Reporting Schedule'!Print_Area</vt:lpstr>
      <vt:lpstr>proj_title</vt:lpstr>
      <vt:lpstr>project_title</vt:lpstr>
      <vt:lpstr>start_date</vt:lpstr>
      <vt:lpstr>start_period_1</vt:lpstr>
      <vt:lpstr>start_period_10</vt:lpstr>
      <vt:lpstr>start_period_2</vt:lpstr>
      <vt:lpstr>start_period_3</vt:lpstr>
      <vt:lpstr>start_period_4</vt:lpstr>
      <vt:lpstr>start_period_5</vt:lpstr>
      <vt:lpstr>start_period_6</vt:lpstr>
      <vt:lpstr>start_period_7</vt:lpstr>
      <vt:lpstr>start_period_8</vt:lpstr>
      <vt:lpstr>start_period_9</vt:lpstr>
    </vt:vector>
  </TitlesOfParts>
  <Company>Bill and Melinda Gates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BMGF Grant Budget Template (2015).1</dc:title>
  <dc:creator>Jeffrey C. Burrell</dc:creator>
  <cp:lastModifiedBy>Ben Harper</cp:lastModifiedBy>
  <dcterms:created xsi:type="dcterms:W3CDTF">2013-08-16T20:57:37Z</dcterms:created>
  <dcterms:modified xsi:type="dcterms:W3CDTF">2016-01-15T08:04:29Z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0x010100CB0702E05189A44D933A8B0449C1A42F</vt:lpwstr>
  </property>
  <property fmtid="{D5CDD505-2E9C-101B-9397-08002B2CF9AE}" pid="3" name="Topics">
    <vt:lpwstr/>
  </property>
  <property fmtid="{D5CDD505-2E9C-101B-9397-08002B2CF9AE}" pid="4" name="_CopySource">
    <vt:lpwstr>http://operations/sites/fpa/gdfinance/budgetforecastreporting/Documents/FINAL GUIDANCE DOCUMENTS/BMGF GRANT BUDGET TEMPLATE (9-11-2014).xlsx</vt:lpwstr>
  </property>
  <property fmtid="{D5CDD505-2E9C-101B-9397-08002B2CF9AE}" pid="5" name="TemplateUrl">
    <vt:lpwstr/>
  </property>
  <property fmtid="{D5CDD505-2E9C-101B-9397-08002B2CF9AE}" pid="6" name="FileLeafRef">
    <vt:lpwstr>BMGF Grant Budget Template (2015).xlsx</vt:lpwstr>
  </property>
</Properties>
</file>